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820" tabRatio="667" activeTab="0"/>
  </bookViews>
  <sheets>
    <sheet name="Introduction" sheetId="1" r:id="rId1"/>
    <sheet name="PageTwo" sheetId="2" r:id="rId2"/>
    <sheet name="PageThree" sheetId="3" r:id="rId3"/>
    <sheet name="PageFour" sheetId="4" r:id="rId4"/>
    <sheet name="PageFive" sheetId="5" r:id="rId5"/>
    <sheet name="Validation" sheetId="6" r:id="rId6"/>
    <sheet name="Dropdown menu options" sheetId="7" r:id="rId7"/>
  </sheets>
  <definedNames>
    <definedName name="_xlfn.SINGLE" hidden="1">#NAME?</definedName>
    <definedName name="ActCath">'Dropdown menu options'!$S$11</definedName>
    <definedName name="AnsweredAll">'Dropdown menu options'!$S$19</definedName>
    <definedName name="CensusTitle">'Dropdown menu options'!$V$4</definedName>
    <definedName name="CheckBtn">'PageFive'!$E$78</definedName>
    <definedName name="Collab">'Dropdown menu options'!#REF!</definedName>
    <definedName name="Copyright">'Dropdown menu options'!$V$6</definedName>
    <definedName name="DateOptions">'Dropdown menu options'!$A$4:$A$5</definedName>
    <definedName name="DateUsed">'Dropdown menu options'!$S$4</definedName>
    <definedName name="DiocesanCode">'Dropdown menu options'!$S$5</definedName>
    <definedName name="DiocesanCodes">'Dropdown menu options'!$A$11:$A$33</definedName>
    <definedName name="Diploma">'Dropdown menu options'!#REF!</definedName>
    <definedName name="EnqEmail">'Dropdown menu options'!$V$9</definedName>
    <definedName name="EnqPerson">'Dropdown menu options'!$V$7</definedName>
    <definedName name="EnqTel">'Dropdown menu options'!$V$8</definedName>
    <definedName name="EntryGenders">'Dropdown menu options'!$C$26:$C$29</definedName>
    <definedName name="EthHead1">'Dropdown menu options'!$S$12</definedName>
    <definedName name="EthHead2">'Dropdown menu options'!#REF!</definedName>
    <definedName name="Ethnicities">'Dropdown menu options'!$C$36:$C$46</definedName>
    <definedName name="Fed">'Dropdown menu options'!#REF!</definedName>
    <definedName name="Genders">'Dropdown menu options'!$C$26:$C$30</definedName>
    <definedName name="GEntry">'Dropdown menu options'!$S$9</definedName>
    <definedName name="Gov">'Dropdown menu options'!$S$7</definedName>
    <definedName name="Governances">'Dropdown menu options'!$A$44:$A$53</definedName>
    <definedName name="GSixth">'Dropdown menu options'!$S$10</definedName>
    <definedName name="HardFed">'Dropdown menu options'!#REF!</definedName>
    <definedName name="LACode">'Dropdown menu options'!$S$6</definedName>
    <definedName name="LANames">'Dropdown menu options'!$N$4:$N$181</definedName>
    <definedName name="LetterDate">'Dropdown menu options'!$V$5</definedName>
    <definedName name="MISs">'Dropdown menu options'!$C$50:$C$57</definedName>
    <definedName name="MISUsed">'Dropdown menu options'!$S$16</definedName>
    <definedName name="nonCatholic">SUM('PageFour'!$O$8:$P$40)+SUM('PageFour'!$U$8:$U$40)</definedName>
    <definedName name="otherReligions">SUM('PageFour'!$U$44:$U$62)</definedName>
    <definedName name="Page1Top">'Introduction'!$A$4</definedName>
    <definedName name="Page2Q">'PageTwo'!$G$10</definedName>
    <definedName name="Page2Top">'PageTwo'!$A$2</definedName>
    <definedName name="Page3Q">'PageThree'!$F$11</definedName>
    <definedName name="Page3Top">'PageThree'!$A$2</definedName>
    <definedName name="Page4Q">'PageFour'!$E$8</definedName>
    <definedName name="Page4Top">'PageFour'!$A$2</definedName>
    <definedName name="Page5Q">'PageFive'!$H$6</definedName>
    <definedName name="Page5Top">'PageFive'!$A$2</definedName>
    <definedName name="PassProtected">'Dropdown menu options'!$S$18</definedName>
    <definedName name="Phase">'Dropdown menu options'!$S$8</definedName>
    <definedName name="Phases">'Dropdown menu options'!$C$4:$C$9</definedName>
    <definedName name="Previous_part__qs_1_to_28">'PageThree'!$A$70</definedName>
    <definedName name="_xlnm.Print_Area" localSheetId="6">'Dropdown menu options'!$A$3:$C$63,'Dropdown menu options'!$E$3:$L$63</definedName>
    <definedName name="_xlnm.Print_Area" localSheetId="0">'Introduction'!$A$5:$K$21</definedName>
    <definedName name="_xlnm.Print_Area" localSheetId="4">'PageFive'!$A$4:$I$76</definedName>
    <definedName name="_xlnm.Print_Area" localSheetId="3">'PageFour'!$A$4:$V$63</definedName>
    <definedName name="_xlnm.Print_Area" localSheetId="2">'PageThree'!$A$4:$G$68</definedName>
    <definedName name="_xlnm.Print_Area" localSheetId="1">'PageTwo'!$A$5:$H$84</definedName>
    <definedName name="_xlnm.Print_Area" localSheetId="5">'Validation'!$A$6:$E$43,'Validation'!#REF!,'Validation'!$A$44:$E$137</definedName>
    <definedName name="_xlnm.Print_Titles" localSheetId="6">'Dropdown menu options'!$1:$1</definedName>
    <definedName name="_xlnm.Print_Titles" localSheetId="0">'Introduction'!$1:$2</definedName>
    <definedName name="_xlnm.Print_Titles" localSheetId="4">'PageFive'!$1:$1</definedName>
    <definedName name="_xlnm.Print_Titles" localSheetId="3">'PageFour'!$1:$1</definedName>
    <definedName name="_xlnm.Print_Titles" localSheetId="2">'PageThree'!$1:$1</definedName>
    <definedName name="_xlnm.Print_Titles" localSheetId="1">'PageTwo'!$1:$1</definedName>
    <definedName name="_xlnm.Print_Titles" localSheetId="5">'Validation'!$1:$5</definedName>
    <definedName name="REClassAsst">'Dropdown menu options'!$S$13</definedName>
    <definedName name="Renamed">'Dropdown menu options'!$S$17</definedName>
    <definedName name="SchoolTypes">'Dropdown menu options'!$C$14:$C$20</definedName>
    <definedName name="SchType">'Dropdown menu options'!#REF!</definedName>
    <definedName name="SharedHead">'Dropdown menu options'!#REF!</definedName>
    <definedName name="SignedOff">'Dropdown menu options'!$S$21</definedName>
    <definedName name="SixthFormGenders">'Dropdown menu options'!$C$26:$C$30</definedName>
    <definedName name="Uniform">'Dropdown menu options'!$S$14</definedName>
    <definedName name="UniOtherRlg">'Dropdown menu options'!$S$15</definedName>
    <definedName name="ValidatedData">'Dropdown menu options'!$S$20</definedName>
    <definedName name="ValidationTop">'Validation'!$A$3</definedName>
    <definedName name="YN">'Dropdown menu options'!$A$61:$A$62</definedName>
    <definedName name="YNNA">'Dropdown menu options'!$A$61:$A$63</definedName>
  </definedNames>
  <calcPr fullCalcOnLoad="1"/>
</workbook>
</file>

<file path=xl/comments2.xml><?xml version="1.0" encoding="utf-8"?>
<comments xmlns="http://schemas.openxmlformats.org/spreadsheetml/2006/main">
  <authors>
    <author>Software Matters</author>
    <author> </author>
    <author>robert</author>
    <author>Robert Rushworth</author>
  </authors>
  <commentList>
    <comment ref="E7" authorId="0">
      <text>
        <r>
          <rPr>
            <b/>
            <sz val="10"/>
            <color indexed="56"/>
            <rFont val="Arial"/>
            <family val="2"/>
          </rPr>
          <t>To match DfE Census and WG PLASC dates.</t>
        </r>
      </text>
    </comment>
    <comment ref="E24" authorId="0">
      <text>
        <r>
          <rPr>
            <b/>
            <sz val="10"/>
            <color indexed="56"/>
            <rFont val="Arial"/>
            <family val="2"/>
          </rPr>
          <t>For enquiries about the CESEW Census.</t>
        </r>
      </text>
    </comment>
    <comment ref="E36" authorId="0">
      <text>
        <r>
          <rPr>
            <b/>
            <sz val="10"/>
            <color indexed="56"/>
            <rFont val="Arial"/>
            <family val="2"/>
          </rPr>
          <t>4 digit DfE/WAG number.</t>
        </r>
      </text>
    </comment>
    <comment ref="E40" authorId="0">
      <text>
        <r>
          <rPr>
            <b/>
            <sz val="10"/>
            <color indexed="56"/>
            <rFont val="Arial"/>
            <family val="2"/>
          </rPr>
          <t xml:space="preserve">6 digit number available from the front of your Ofsted report or on Edubase (see </t>
        </r>
        <r>
          <rPr>
            <b/>
            <i/>
            <sz val="10"/>
            <color indexed="56"/>
            <rFont val="Arial"/>
            <family val="2"/>
          </rPr>
          <t>Guidance or FAQ</t>
        </r>
        <r>
          <rPr>
            <b/>
            <sz val="10"/>
            <color indexed="56"/>
            <rFont val="Arial"/>
            <family val="2"/>
          </rPr>
          <t>). Please type this value, ie do not copy and paste.</t>
        </r>
      </text>
    </comment>
    <comment ref="E53" authorId="0">
      <text>
        <r>
          <rPr>
            <b/>
            <sz val="10"/>
            <color indexed="56"/>
            <rFont val="Arial"/>
            <family val="2"/>
          </rPr>
          <t>1. National Professional Qualification for Headship.  2. Headcount: number of individuals whether full- or part-time.  3. In this context "other" means of other faiths or none.</t>
        </r>
      </text>
    </comment>
    <comment ref="E57" authorId="0">
      <text>
        <r>
          <rPr>
            <b/>
            <sz val="10"/>
            <color indexed="56"/>
            <rFont val="Arial"/>
            <family val="2"/>
          </rPr>
          <t>1. National Professional Qualification for Headship.  2. Headcount: number of individuals whether full- or part-time.  3. In this context "other" means of other faiths or none.</t>
        </r>
      </text>
    </comment>
    <comment ref="E61" authorId="0">
      <text>
        <r>
          <rPr>
            <b/>
            <sz val="10"/>
            <color indexed="56"/>
            <rFont val="Arial"/>
            <family val="2"/>
          </rPr>
          <t>1. National Professional Qualification for Headship.  
2. Headcount: number of individuals whether full- or part-time.  
3. Other: other faiths or none.</t>
        </r>
      </text>
    </comment>
    <comment ref="E65" authorId="0">
      <text>
        <r>
          <rPr>
            <b/>
            <sz val="10"/>
            <color indexed="56"/>
            <rFont val="Arial"/>
            <family val="2"/>
          </rPr>
          <t>1. National Professional Qualification for Headship.  2. Headcount: number of individuals whether full- or part-time.  3. In this context "other" means of other faiths or none.</t>
        </r>
      </text>
    </comment>
    <comment ref="E27" authorId="1">
      <text>
        <r>
          <rPr>
            <b/>
            <sz val="10"/>
            <rFont val="Arial"/>
            <family val="2"/>
          </rPr>
          <t>Should be an address that is checked regularly, and is not linked to a particular person.</t>
        </r>
      </text>
    </comment>
    <comment ref="E28" authorId="1">
      <text>
        <r>
          <rPr>
            <b/>
            <sz val="10"/>
            <rFont val="Arial"/>
            <family val="2"/>
          </rPr>
          <t>Should be an address that is checked regularly.</t>
        </r>
      </text>
    </comment>
    <comment ref="E50" authorId="2">
      <text>
        <r>
          <rPr>
            <b/>
            <sz val="8"/>
            <rFont val="Tahoma"/>
            <family val="2"/>
          </rPr>
          <t>Name of Trustee Body is optional</t>
        </r>
      </text>
    </comment>
    <comment ref="E69" authorId="2">
      <text>
        <r>
          <rPr>
            <b/>
            <sz val="8"/>
            <rFont val="Tahoma"/>
            <family val="2"/>
          </rPr>
          <t>For maintained schools, the leadership group can include only head teachers, deputy head teachers and assistant head teachers.</t>
        </r>
      </text>
    </comment>
    <comment ref="B79" authorId="2">
      <text>
        <r>
          <rPr>
            <b/>
            <sz val="8"/>
            <rFont val="Tahoma"/>
            <family val="2"/>
          </rPr>
          <t>Enter the number of school terms each role has been vacant.</t>
        </r>
      </text>
    </comment>
    <comment ref="C79" authorId="2">
      <text>
        <r>
          <rPr>
            <b/>
            <sz val="8"/>
            <rFont val="Tahoma"/>
            <family val="2"/>
          </rPr>
          <t>Enter the number of school terms each role has been vacant.</t>
        </r>
      </text>
    </comment>
    <comment ref="D79" authorId="2">
      <text>
        <r>
          <rPr>
            <b/>
            <sz val="8"/>
            <rFont val="Tahoma"/>
            <family val="2"/>
          </rPr>
          <t>Enter the number of school terms each role has been vacant.</t>
        </r>
      </text>
    </comment>
    <comment ref="E79" authorId="2">
      <text>
        <r>
          <rPr>
            <b/>
            <sz val="8"/>
            <rFont val="Tahoma"/>
            <family val="2"/>
          </rPr>
          <t>Enter the number of school terms each role has been vacant.</t>
        </r>
      </text>
    </comment>
    <comment ref="E30" authorId="3">
      <text>
        <r>
          <rPr>
            <sz val="9"/>
            <rFont val="Tahoma"/>
            <family val="0"/>
          </rPr>
          <t xml:space="preserve">Please type this value, ie do not copy and paste.
</t>
        </r>
      </text>
    </comment>
  </commentList>
</comments>
</file>

<file path=xl/comments3.xml><?xml version="1.0" encoding="utf-8"?>
<comments xmlns="http://schemas.openxmlformats.org/spreadsheetml/2006/main">
  <authors>
    <author>Software Matters</author>
    <author>robert</author>
  </authors>
  <commentList>
    <comment ref="D27" authorId="0">
      <text>
        <r>
          <rPr>
            <b/>
            <sz val="10"/>
            <color indexed="56"/>
            <rFont val="Arial"/>
            <family val="2"/>
          </rPr>
          <t>Headcount: number of individuals whether full- or part-time.</t>
        </r>
      </text>
    </comment>
    <comment ref="D29" authorId="0">
      <text>
        <r>
          <rPr>
            <b/>
            <sz val="10"/>
            <color indexed="56"/>
            <rFont val="Arial"/>
            <family val="2"/>
          </rPr>
          <t>1. Headcount: number of individuals whether full- or part-time.  2. In this context "other" means of other faiths or none.</t>
        </r>
      </text>
    </comment>
    <comment ref="D31" authorId="0">
      <text>
        <r>
          <rPr>
            <b/>
            <sz val="10"/>
            <color indexed="56"/>
            <rFont val="Arial"/>
            <family val="2"/>
          </rPr>
          <t>1. Catholic Certificate in Religious Studies.  2. Headcount: number of individuals whether full- or part-time.</t>
        </r>
      </text>
    </comment>
    <comment ref="D65" authorId="0">
      <text>
        <r>
          <rPr>
            <b/>
            <sz val="10"/>
            <color indexed="56"/>
            <rFont val="Arial"/>
            <family val="2"/>
          </rPr>
          <t>English Support staff categories include:
CQ – Qualified child care staff (Special schools only)
CU – Unqualified child care staff (Special schools only)
EB – Minority ethnic pupils support staff – bilingual assistants
EO – Minority ethnic pupils support staff – other
HL – Higher level teaching assistants
IT – IT Technicians
LI – Librarians
ME – Matrons/nurses/medical staff
QA – Teaching assistants with Diploma in Childcare and Education or equiv.
SN – Special needs support staff
SS – Other education support staff
TA – Teaching assistants
TE – Technicians
UA – Teaching assistants without Diploma in Childcare and Education or equivalent</t>
        </r>
      </text>
    </comment>
    <comment ref="D66" authorId="0">
      <text>
        <r>
          <rPr>
            <b/>
            <sz val="10"/>
            <color indexed="56"/>
            <rFont val="Arial"/>
            <family val="2"/>
          </rPr>
          <t xml:space="preserve">Headcount: number of individuals whether full- or part-time.
</t>
        </r>
      </text>
    </comment>
    <comment ref="D68" authorId="0">
      <text>
        <r>
          <rPr>
            <b/>
            <sz val="10"/>
            <color indexed="56"/>
            <rFont val="Arial"/>
            <family val="2"/>
          </rPr>
          <t>1. Headcount: number of individuals whether full- or part-time.  2. In this context "other" means of other faiths or none.</t>
        </r>
      </text>
    </comment>
    <comment ref="D56" authorId="1">
      <text>
        <r>
          <rPr>
            <b/>
            <sz val="8"/>
            <rFont val="Tahoma"/>
            <family val="2"/>
          </rPr>
          <t>Teachers whose first degree comprised the study of RE in whole or in part.</t>
        </r>
      </text>
    </comment>
    <comment ref="D58" authorId="1">
      <text>
        <r>
          <rPr>
            <b/>
            <sz val="8"/>
            <rFont val="Tahoma"/>
            <family val="2"/>
          </rPr>
          <t>Higher level teaching assistants;
teacher assistants;
Special needs support staff;
Minority ethnic pupils support staff;
Other education support staff including matrons, nurses, librarians, learning mentors, study supervisors, cover supervisors.</t>
        </r>
      </text>
    </comment>
  </commentList>
</comments>
</file>

<file path=xl/comments4.xml><?xml version="1.0" encoding="utf-8"?>
<comments xmlns="http://schemas.openxmlformats.org/spreadsheetml/2006/main">
  <authors>
    <author>Unknown</author>
    <author>robert</author>
  </authors>
  <commentList>
    <comment ref="C8" authorId="0">
      <text>
        <r>
          <rPr>
            <b/>
            <sz val="10"/>
            <color indexed="56"/>
            <rFont val="Arial"/>
            <family val="2"/>
          </rPr>
          <t>Baptised Catholic.</t>
        </r>
      </text>
    </comment>
    <comment ref="H8" authorId="0">
      <text>
        <r>
          <rPr>
            <b/>
            <sz val="10"/>
            <color indexed="56"/>
            <rFont val="Arial"/>
            <family val="2"/>
          </rPr>
          <t>Baptised Catholic.</t>
        </r>
      </text>
    </comment>
    <comment ref="M8" authorId="0">
      <text>
        <r>
          <rPr>
            <b/>
            <sz val="10"/>
            <color indexed="56"/>
            <rFont val="Arial"/>
            <family val="2"/>
          </rPr>
          <t>In this context "other" means of other faiths or none.</t>
        </r>
      </text>
    </comment>
    <comment ref="S8" authorId="0">
      <text>
        <r>
          <rPr>
            <b/>
            <sz val="10"/>
            <color indexed="56"/>
            <rFont val="Arial"/>
            <family val="2"/>
          </rPr>
          <t>In this context "other" means of other faiths or none.</t>
        </r>
      </text>
    </comment>
    <comment ref="C10" authorId="0">
      <text>
        <r>
          <rPr>
            <b/>
            <sz val="10"/>
            <color indexed="56"/>
            <rFont val="Arial"/>
            <family val="2"/>
          </rPr>
          <t>Baptised Catholic.</t>
        </r>
      </text>
    </comment>
    <comment ref="H10" authorId="0">
      <text>
        <r>
          <rPr>
            <b/>
            <sz val="10"/>
            <color indexed="56"/>
            <rFont val="Arial"/>
            <family val="2"/>
          </rPr>
          <t>Baptised Catholic.</t>
        </r>
      </text>
    </comment>
    <comment ref="M10" authorId="0">
      <text>
        <r>
          <rPr>
            <b/>
            <sz val="10"/>
            <color indexed="56"/>
            <rFont val="Arial"/>
            <family val="2"/>
          </rPr>
          <t>In this context "other" means of other faiths or none.</t>
        </r>
      </text>
    </comment>
    <comment ref="S10" authorId="0">
      <text>
        <r>
          <rPr>
            <b/>
            <sz val="10"/>
            <color indexed="56"/>
            <rFont val="Arial"/>
            <family val="2"/>
          </rPr>
          <t>In this context "other" means of other faiths or none.</t>
        </r>
      </text>
    </comment>
    <comment ref="C12" authorId="0">
      <text>
        <r>
          <rPr>
            <b/>
            <sz val="10"/>
            <color indexed="56"/>
            <rFont val="Arial"/>
            <family val="2"/>
          </rPr>
          <t>Baptised Catholic.</t>
        </r>
      </text>
    </comment>
    <comment ref="H12" authorId="0">
      <text>
        <r>
          <rPr>
            <b/>
            <sz val="10"/>
            <color indexed="56"/>
            <rFont val="Arial"/>
            <family val="2"/>
          </rPr>
          <t>Baptised Catholic.</t>
        </r>
      </text>
    </comment>
    <comment ref="M12" authorId="0">
      <text>
        <r>
          <rPr>
            <b/>
            <sz val="10"/>
            <color indexed="56"/>
            <rFont val="Arial"/>
            <family val="2"/>
          </rPr>
          <t>In this context "other" means of other faiths or none.</t>
        </r>
      </text>
    </comment>
    <comment ref="S12" authorId="0">
      <text>
        <r>
          <rPr>
            <b/>
            <sz val="10"/>
            <color indexed="56"/>
            <rFont val="Arial"/>
            <family val="2"/>
          </rPr>
          <t>In this context "other" means of other faiths or none.</t>
        </r>
      </text>
    </comment>
    <comment ref="C14" authorId="0">
      <text>
        <r>
          <rPr>
            <b/>
            <sz val="10"/>
            <color indexed="56"/>
            <rFont val="Arial"/>
            <family val="2"/>
          </rPr>
          <t>Baptised Catholic.</t>
        </r>
      </text>
    </comment>
    <comment ref="H14" authorId="0">
      <text>
        <r>
          <rPr>
            <b/>
            <sz val="10"/>
            <color indexed="56"/>
            <rFont val="Arial"/>
            <family val="2"/>
          </rPr>
          <t>Baptised Catholic.</t>
        </r>
      </text>
    </comment>
    <comment ref="M14" authorId="0">
      <text>
        <r>
          <rPr>
            <b/>
            <sz val="10"/>
            <color indexed="56"/>
            <rFont val="Arial"/>
            <family val="2"/>
          </rPr>
          <t>In this context "other" means of other faiths or none.</t>
        </r>
      </text>
    </comment>
    <comment ref="S14" authorId="0">
      <text>
        <r>
          <rPr>
            <b/>
            <sz val="10"/>
            <color indexed="56"/>
            <rFont val="Arial"/>
            <family val="2"/>
          </rPr>
          <t>In this context "other" means of other faiths or none.</t>
        </r>
      </text>
    </comment>
    <comment ref="C16" authorId="0">
      <text>
        <r>
          <rPr>
            <b/>
            <sz val="10"/>
            <color indexed="56"/>
            <rFont val="Arial"/>
            <family val="2"/>
          </rPr>
          <t>Baptised Catholic.</t>
        </r>
      </text>
    </comment>
    <comment ref="H16" authorId="0">
      <text>
        <r>
          <rPr>
            <b/>
            <sz val="10"/>
            <color indexed="56"/>
            <rFont val="Arial"/>
            <family val="2"/>
          </rPr>
          <t>Baptised Catholic.</t>
        </r>
      </text>
    </comment>
    <comment ref="M16" authorId="0">
      <text>
        <r>
          <rPr>
            <b/>
            <sz val="10"/>
            <color indexed="56"/>
            <rFont val="Arial"/>
            <family val="2"/>
          </rPr>
          <t>In this context "other" means of other faiths or none.</t>
        </r>
      </text>
    </comment>
    <comment ref="S16" authorId="0">
      <text>
        <r>
          <rPr>
            <b/>
            <sz val="10"/>
            <color indexed="56"/>
            <rFont val="Arial"/>
            <family val="2"/>
          </rPr>
          <t>In this context "other" means of other faiths or none.</t>
        </r>
      </text>
    </comment>
    <comment ref="C18" authorId="0">
      <text>
        <r>
          <rPr>
            <b/>
            <sz val="10"/>
            <color indexed="56"/>
            <rFont val="Arial"/>
            <family val="2"/>
          </rPr>
          <t>Baptised Catholic.</t>
        </r>
      </text>
    </comment>
    <comment ref="H18" authorId="0">
      <text>
        <r>
          <rPr>
            <b/>
            <sz val="10"/>
            <color indexed="56"/>
            <rFont val="Arial"/>
            <family val="2"/>
          </rPr>
          <t>Baptised Catholic.</t>
        </r>
      </text>
    </comment>
    <comment ref="M18" authorId="0">
      <text>
        <r>
          <rPr>
            <b/>
            <sz val="10"/>
            <color indexed="56"/>
            <rFont val="Arial"/>
            <family val="2"/>
          </rPr>
          <t>In this context "other" means of other faiths or none.</t>
        </r>
      </text>
    </comment>
    <comment ref="S18" authorId="0">
      <text>
        <r>
          <rPr>
            <b/>
            <sz val="10"/>
            <color indexed="56"/>
            <rFont val="Arial"/>
            <family val="2"/>
          </rPr>
          <t>In this context "other" means of other faiths or none.</t>
        </r>
      </text>
    </comment>
    <comment ref="C20" authorId="0">
      <text>
        <r>
          <rPr>
            <b/>
            <sz val="10"/>
            <color indexed="56"/>
            <rFont val="Arial"/>
            <family val="2"/>
          </rPr>
          <t>Baptised Catholic.</t>
        </r>
      </text>
    </comment>
    <comment ref="H20" authorId="0">
      <text>
        <r>
          <rPr>
            <b/>
            <sz val="10"/>
            <color indexed="56"/>
            <rFont val="Arial"/>
            <family val="2"/>
          </rPr>
          <t>Baptised Catholic.</t>
        </r>
      </text>
    </comment>
    <comment ref="M20" authorId="0">
      <text>
        <r>
          <rPr>
            <b/>
            <sz val="10"/>
            <color indexed="56"/>
            <rFont val="Arial"/>
            <family val="2"/>
          </rPr>
          <t>In this context "other" means of other faiths or none.</t>
        </r>
      </text>
    </comment>
    <comment ref="S20" authorId="0">
      <text>
        <r>
          <rPr>
            <b/>
            <sz val="10"/>
            <color indexed="56"/>
            <rFont val="Arial"/>
            <family val="2"/>
          </rPr>
          <t>In this context "other" means of other faiths or none.</t>
        </r>
      </text>
    </comment>
    <comment ref="C22" authorId="0">
      <text>
        <r>
          <rPr>
            <b/>
            <sz val="10"/>
            <color indexed="56"/>
            <rFont val="Arial"/>
            <family val="2"/>
          </rPr>
          <t>Baptised Catholic.</t>
        </r>
      </text>
    </comment>
    <comment ref="H22" authorId="0">
      <text>
        <r>
          <rPr>
            <b/>
            <sz val="10"/>
            <color indexed="56"/>
            <rFont val="Arial"/>
            <family val="2"/>
          </rPr>
          <t>Baptised Catholic.</t>
        </r>
      </text>
    </comment>
    <comment ref="M22" authorId="0">
      <text>
        <r>
          <rPr>
            <b/>
            <sz val="10"/>
            <color indexed="56"/>
            <rFont val="Arial"/>
            <family val="2"/>
          </rPr>
          <t>In this context "other" means of other faiths or none.</t>
        </r>
      </text>
    </comment>
    <comment ref="S22" authorId="0">
      <text>
        <r>
          <rPr>
            <b/>
            <sz val="10"/>
            <color indexed="56"/>
            <rFont val="Arial"/>
            <family val="2"/>
          </rPr>
          <t>In this context "other" means of other faiths or none.</t>
        </r>
      </text>
    </comment>
    <comment ref="C24" authorId="0">
      <text>
        <r>
          <rPr>
            <b/>
            <sz val="10"/>
            <color indexed="56"/>
            <rFont val="Arial"/>
            <family val="2"/>
          </rPr>
          <t>Baptised Catholic.</t>
        </r>
      </text>
    </comment>
    <comment ref="H24" authorId="0">
      <text>
        <r>
          <rPr>
            <b/>
            <sz val="10"/>
            <color indexed="56"/>
            <rFont val="Arial"/>
            <family val="2"/>
          </rPr>
          <t>Baptised Catholic.</t>
        </r>
      </text>
    </comment>
    <comment ref="M24" authorId="0">
      <text>
        <r>
          <rPr>
            <b/>
            <sz val="10"/>
            <color indexed="56"/>
            <rFont val="Arial"/>
            <family val="2"/>
          </rPr>
          <t>In this context "other" means of other faiths or none.</t>
        </r>
      </text>
    </comment>
    <comment ref="S24" authorId="0">
      <text>
        <r>
          <rPr>
            <b/>
            <sz val="10"/>
            <color indexed="56"/>
            <rFont val="Arial"/>
            <family val="2"/>
          </rPr>
          <t>In this context "other" means of other faiths or none.</t>
        </r>
      </text>
    </comment>
    <comment ref="C26" authorId="0">
      <text>
        <r>
          <rPr>
            <b/>
            <sz val="10"/>
            <color indexed="56"/>
            <rFont val="Arial"/>
            <family val="2"/>
          </rPr>
          <t>Baptised Catholic.</t>
        </r>
      </text>
    </comment>
    <comment ref="H26" authorId="0">
      <text>
        <r>
          <rPr>
            <b/>
            <sz val="10"/>
            <color indexed="56"/>
            <rFont val="Arial"/>
            <family val="2"/>
          </rPr>
          <t>Baptised Catholic.</t>
        </r>
      </text>
    </comment>
    <comment ref="M26" authorId="0">
      <text>
        <r>
          <rPr>
            <b/>
            <sz val="10"/>
            <color indexed="56"/>
            <rFont val="Arial"/>
            <family val="2"/>
          </rPr>
          <t>In this context "other" means of other faiths or none.</t>
        </r>
      </text>
    </comment>
    <comment ref="S26" authorId="0">
      <text>
        <r>
          <rPr>
            <b/>
            <sz val="10"/>
            <color indexed="56"/>
            <rFont val="Arial"/>
            <family val="2"/>
          </rPr>
          <t>In this context "other" means of other faiths or none.</t>
        </r>
      </text>
    </comment>
    <comment ref="C28" authorId="0">
      <text>
        <r>
          <rPr>
            <b/>
            <sz val="10"/>
            <color indexed="56"/>
            <rFont val="Arial"/>
            <family val="2"/>
          </rPr>
          <t>Baptised Catholic.</t>
        </r>
      </text>
    </comment>
    <comment ref="H28" authorId="0">
      <text>
        <r>
          <rPr>
            <b/>
            <sz val="10"/>
            <color indexed="56"/>
            <rFont val="Arial"/>
            <family val="2"/>
          </rPr>
          <t>Baptised Catholic.</t>
        </r>
      </text>
    </comment>
    <comment ref="M28" authorId="0">
      <text>
        <r>
          <rPr>
            <b/>
            <sz val="10"/>
            <color indexed="56"/>
            <rFont val="Arial"/>
            <family val="2"/>
          </rPr>
          <t>In this context "other" means of other faiths or none.</t>
        </r>
      </text>
    </comment>
    <comment ref="S28" authorId="0">
      <text>
        <r>
          <rPr>
            <b/>
            <sz val="10"/>
            <color indexed="56"/>
            <rFont val="Arial"/>
            <family val="2"/>
          </rPr>
          <t>In this context "other" means of other faiths or none.</t>
        </r>
      </text>
    </comment>
    <comment ref="C30" authorId="0">
      <text>
        <r>
          <rPr>
            <b/>
            <sz val="10"/>
            <color indexed="56"/>
            <rFont val="Arial"/>
            <family val="2"/>
          </rPr>
          <t>Baptised Catholic.</t>
        </r>
      </text>
    </comment>
    <comment ref="H30" authorId="0">
      <text>
        <r>
          <rPr>
            <b/>
            <sz val="10"/>
            <color indexed="56"/>
            <rFont val="Arial"/>
            <family val="2"/>
          </rPr>
          <t>Baptised Catholic.</t>
        </r>
      </text>
    </comment>
    <comment ref="M30" authorId="0">
      <text>
        <r>
          <rPr>
            <b/>
            <sz val="10"/>
            <color indexed="56"/>
            <rFont val="Arial"/>
            <family val="2"/>
          </rPr>
          <t>In this context "other" means of other faiths or none.</t>
        </r>
      </text>
    </comment>
    <comment ref="S30" authorId="0">
      <text>
        <r>
          <rPr>
            <b/>
            <sz val="10"/>
            <color indexed="56"/>
            <rFont val="Arial"/>
            <family val="2"/>
          </rPr>
          <t>In this context "other" means of other faiths or none.</t>
        </r>
      </text>
    </comment>
    <comment ref="C32" authorId="0">
      <text>
        <r>
          <rPr>
            <b/>
            <sz val="10"/>
            <color indexed="56"/>
            <rFont val="Arial"/>
            <family val="2"/>
          </rPr>
          <t>Baptised Catholic.</t>
        </r>
      </text>
    </comment>
    <comment ref="H32" authorId="0">
      <text>
        <r>
          <rPr>
            <b/>
            <sz val="10"/>
            <color indexed="56"/>
            <rFont val="Arial"/>
            <family val="2"/>
          </rPr>
          <t>Baptised Catholic.</t>
        </r>
      </text>
    </comment>
    <comment ref="M32" authorId="0">
      <text>
        <r>
          <rPr>
            <b/>
            <sz val="10"/>
            <color indexed="56"/>
            <rFont val="Arial"/>
            <family val="2"/>
          </rPr>
          <t>In this context "other" means of other faiths or none.</t>
        </r>
      </text>
    </comment>
    <comment ref="S32" authorId="0">
      <text>
        <r>
          <rPr>
            <b/>
            <sz val="10"/>
            <color indexed="56"/>
            <rFont val="Arial"/>
            <family val="2"/>
          </rPr>
          <t>In this context "other" means of other faiths or none.</t>
        </r>
      </text>
    </comment>
    <comment ref="C34" authorId="0">
      <text>
        <r>
          <rPr>
            <b/>
            <sz val="10"/>
            <color indexed="56"/>
            <rFont val="Arial"/>
            <family val="2"/>
          </rPr>
          <t>Baptised Catholic.</t>
        </r>
      </text>
    </comment>
    <comment ref="H34" authorId="0">
      <text>
        <r>
          <rPr>
            <b/>
            <sz val="10"/>
            <color indexed="56"/>
            <rFont val="Arial"/>
            <family val="2"/>
          </rPr>
          <t>Baptised Catholic.</t>
        </r>
      </text>
    </comment>
    <comment ref="M34" authorId="0">
      <text>
        <r>
          <rPr>
            <b/>
            <sz val="10"/>
            <color indexed="56"/>
            <rFont val="Arial"/>
            <family val="2"/>
          </rPr>
          <t>In this context "other" means of other faiths or none.</t>
        </r>
      </text>
    </comment>
    <comment ref="S34" authorId="0">
      <text>
        <r>
          <rPr>
            <b/>
            <sz val="10"/>
            <color indexed="56"/>
            <rFont val="Arial"/>
            <family val="2"/>
          </rPr>
          <t>In this context "other" means of other faiths or none.</t>
        </r>
      </text>
    </comment>
    <comment ref="C36" authorId="0">
      <text>
        <r>
          <rPr>
            <b/>
            <sz val="10"/>
            <color indexed="56"/>
            <rFont val="Arial"/>
            <family val="2"/>
          </rPr>
          <t>Baptised Catholic.</t>
        </r>
      </text>
    </comment>
    <comment ref="H36" authorId="0">
      <text>
        <r>
          <rPr>
            <b/>
            <sz val="10"/>
            <color indexed="56"/>
            <rFont val="Arial"/>
            <family val="2"/>
          </rPr>
          <t>Baptised Catholic.</t>
        </r>
      </text>
    </comment>
    <comment ref="M36" authorId="0">
      <text>
        <r>
          <rPr>
            <b/>
            <sz val="10"/>
            <color indexed="56"/>
            <rFont val="Arial"/>
            <family val="2"/>
          </rPr>
          <t>In this context "other" means of other faiths or none.</t>
        </r>
      </text>
    </comment>
    <comment ref="S36" authorId="0">
      <text>
        <r>
          <rPr>
            <b/>
            <sz val="10"/>
            <color indexed="56"/>
            <rFont val="Arial"/>
            <family val="2"/>
          </rPr>
          <t>In this context "other" means of other faiths or none.</t>
        </r>
      </text>
    </comment>
    <comment ref="C38" authorId="0">
      <text>
        <r>
          <rPr>
            <b/>
            <sz val="10"/>
            <color indexed="56"/>
            <rFont val="Arial"/>
            <family val="2"/>
          </rPr>
          <t>Baptised Catholic.</t>
        </r>
      </text>
    </comment>
    <comment ref="H38" authorId="0">
      <text>
        <r>
          <rPr>
            <b/>
            <sz val="10"/>
            <color indexed="56"/>
            <rFont val="Arial"/>
            <family val="2"/>
          </rPr>
          <t>Baptised Catholic.</t>
        </r>
      </text>
    </comment>
    <comment ref="M38" authorId="0">
      <text>
        <r>
          <rPr>
            <b/>
            <sz val="10"/>
            <color indexed="56"/>
            <rFont val="Arial"/>
            <family val="2"/>
          </rPr>
          <t>In this context "other" means of other faiths or none.</t>
        </r>
      </text>
    </comment>
    <comment ref="S38" authorId="0">
      <text>
        <r>
          <rPr>
            <b/>
            <sz val="10"/>
            <color indexed="56"/>
            <rFont val="Arial"/>
            <family val="2"/>
          </rPr>
          <t>In this context "other" means of other faiths or none.</t>
        </r>
      </text>
    </comment>
    <comment ref="C40" authorId="0">
      <text>
        <r>
          <rPr>
            <b/>
            <sz val="10"/>
            <color indexed="56"/>
            <rFont val="Arial"/>
            <family val="2"/>
          </rPr>
          <t>Baptised Catholic.</t>
        </r>
      </text>
    </comment>
    <comment ref="H40" authorId="0">
      <text>
        <r>
          <rPr>
            <b/>
            <sz val="10"/>
            <color indexed="56"/>
            <rFont val="Arial"/>
            <family val="2"/>
          </rPr>
          <t>Baptised Catholic.</t>
        </r>
      </text>
    </comment>
    <comment ref="M40" authorId="0">
      <text>
        <r>
          <rPr>
            <b/>
            <sz val="10"/>
            <color indexed="56"/>
            <rFont val="Arial"/>
            <family val="2"/>
          </rPr>
          <t>In this context "other" means of other faiths or none.</t>
        </r>
      </text>
    </comment>
    <comment ref="S40" authorId="0">
      <text>
        <r>
          <rPr>
            <b/>
            <sz val="10"/>
            <color indexed="56"/>
            <rFont val="Arial"/>
            <family val="2"/>
          </rPr>
          <t>In this context "other" means of other faiths or none.</t>
        </r>
      </text>
    </comment>
    <comment ref="B38" authorId="1">
      <text>
        <r>
          <rPr>
            <b/>
            <sz val="9"/>
            <rFont val="Tahoma"/>
            <family val="2"/>
          </rPr>
          <t>N1, N2 and 2 year olds</t>
        </r>
      </text>
    </comment>
    <comment ref="B40" authorId="1">
      <text>
        <r>
          <rPr>
            <b/>
            <sz val="9"/>
            <rFont val="Tahoma"/>
            <family val="2"/>
          </rPr>
          <t>Any above year 14.</t>
        </r>
      </text>
    </comment>
  </commentList>
</comments>
</file>

<file path=xl/comments5.xml><?xml version="1.0" encoding="utf-8"?>
<comments xmlns="http://schemas.openxmlformats.org/spreadsheetml/2006/main">
  <authors>
    <author>Unknown</author>
    <author>robert</author>
  </authors>
  <commentList>
    <comment ref="F20" authorId="0">
      <text>
        <r>
          <rPr>
            <b/>
            <sz val="10"/>
            <color indexed="56"/>
            <rFont val="Arial"/>
            <family val="2"/>
          </rPr>
          <t>Special Educational Needs without statement.</t>
        </r>
      </text>
    </comment>
    <comment ref="F22" authorId="0">
      <text>
        <r>
          <rPr>
            <b/>
            <sz val="10"/>
            <color indexed="56"/>
            <rFont val="Arial"/>
            <family val="2"/>
          </rPr>
          <t>Special Educational Needs with statement.</t>
        </r>
      </text>
    </comment>
    <comment ref="F53" authorId="0">
      <text>
        <r>
          <rPr>
            <b/>
            <sz val="10"/>
            <color indexed="56"/>
            <rFont val="Arial"/>
            <family val="2"/>
          </rPr>
          <t>Information system holding the information from which the school provides information to DCSF for its Census and the Welsh Assembly for PLASC.</t>
        </r>
      </text>
    </comment>
    <comment ref="F18" authorId="1">
      <text>
        <r>
          <rPr>
            <b/>
            <sz val="9"/>
            <rFont val="Tahoma"/>
            <family val="2"/>
          </rPr>
          <t>Pupil Premium</t>
        </r>
        <r>
          <rPr>
            <sz val="9"/>
            <rFont val="Tahoma"/>
            <family val="2"/>
          </rPr>
          <t>: Number of pupils who have been registered for free school meals at any point in the last six years.</t>
        </r>
      </text>
    </comment>
  </commentList>
</comments>
</file>

<file path=xl/sharedStrings.xml><?xml version="1.0" encoding="utf-8"?>
<sst xmlns="http://schemas.openxmlformats.org/spreadsheetml/2006/main" count="1437" uniqueCount="842">
  <si>
    <t>Diocesan code</t>
  </si>
  <si>
    <t>ARU</t>
  </si>
  <si>
    <t>BIR</t>
  </si>
  <si>
    <t>BRE</t>
  </si>
  <si>
    <t>CAR</t>
  </si>
  <si>
    <t>CLI</t>
  </si>
  <si>
    <t>EAN</t>
  </si>
  <si>
    <t>HAL</t>
  </si>
  <si>
    <t>HEX</t>
  </si>
  <si>
    <t>LAN</t>
  </si>
  <si>
    <t>LEE</t>
  </si>
  <si>
    <t>LIV</t>
  </si>
  <si>
    <t>MEN</t>
  </si>
  <si>
    <t>MID</t>
  </si>
  <si>
    <t>NOR</t>
  </si>
  <si>
    <t>NOT</t>
  </si>
  <si>
    <t>PLY</t>
  </si>
  <si>
    <t>POR</t>
  </si>
  <si>
    <t>SAL</t>
  </si>
  <si>
    <t>SHR</t>
  </si>
  <si>
    <t>SOU</t>
  </si>
  <si>
    <t>WRE</t>
  </si>
  <si>
    <t>WES</t>
  </si>
  <si>
    <t>Chosen Values</t>
  </si>
  <si>
    <t>Both</t>
  </si>
  <si>
    <t>Male</t>
  </si>
  <si>
    <t>Female</t>
  </si>
  <si>
    <t>N/A</t>
  </si>
  <si>
    <t>Gender of entry</t>
  </si>
  <si>
    <t>Gender of sixth form</t>
  </si>
  <si>
    <t>Phase</t>
  </si>
  <si>
    <t>Nursery/Early Years</t>
  </si>
  <si>
    <t>Primary</t>
  </si>
  <si>
    <t>Secondary</t>
  </si>
  <si>
    <t>Tertiary</t>
  </si>
  <si>
    <t>All Through</t>
  </si>
  <si>
    <t>Comprehensive</t>
  </si>
  <si>
    <t>Other</t>
  </si>
  <si>
    <t>Secondary Modern</t>
  </si>
  <si>
    <t>Selective (Grammar)</t>
  </si>
  <si>
    <t>Selective (Technical)</t>
  </si>
  <si>
    <t>Special</t>
  </si>
  <si>
    <t>Governance</t>
  </si>
  <si>
    <t>Academy</t>
  </si>
  <si>
    <t>Foundation</t>
  </si>
  <si>
    <t>Independent School approved for SEN Pupils</t>
  </si>
  <si>
    <t>Other Independent Special School</t>
  </si>
  <si>
    <t>Other Independent</t>
  </si>
  <si>
    <t>Non-Maintained Special</t>
  </si>
  <si>
    <t>Sixth Form College with a Religious Character</t>
  </si>
  <si>
    <t>Voluntary Aided</t>
  </si>
  <si>
    <t>Voluntary Controlled</t>
  </si>
  <si>
    <t>Local Authority code</t>
  </si>
  <si>
    <t>City of London</t>
  </si>
  <si>
    <t>201</t>
  </si>
  <si>
    <t>Barking and Dagenham</t>
  </si>
  <si>
    <t>301</t>
  </si>
  <si>
    <t>Barnet</t>
  </si>
  <si>
    <t>302</t>
  </si>
  <si>
    <t>Bexley</t>
  </si>
  <si>
    <t>303</t>
  </si>
  <si>
    <t>Brent</t>
  </si>
  <si>
    <t>304</t>
  </si>
  <si>
    <t>Bromley</t>
  </si>
  <si>
    <t>305</t>
  </si>
  <si>
    <t>Camden</t>
  </si>
  <si>
    <t>202</t>
  </si>
  <si>
    <t>Croydon</t>
  </si>
  <si>
    <t>306</t>
  </si>
  <si>
    <t>Ealing</t>
  </si>
  <si>
    <t>307</t>
  </si>
  <si>
    <t>Enfield</t>
  </si>
  <si>
    <t>308</t>
  </si>
  <si>
    <t>Greenwich</t>
  </si>
  <si>
    <t>203</t>
  </si>
  <si>
    <t>Hackney</t>
  </si>
  <si>
    <t>204</t>
  </si>
  <si>
    <t>Hammersmith and Fulham</t>
  </si>
  <si>
    <t>205</t>
  </si>
  <si>
    <t>Haringey</t>
  </si>
  <si>
    <t>309</t>
  </si>
  <si>
    <t>Harrow</t>
  </si>
  <si>
    <t>310</t>
  </si>
  <si>
    <t>Havering</t>
  </si>
  <si>
    <t>311</t>
  </si>
  <si>
    <t>Hillingdon</t>
  </si>
  <si>
    <t>312</t>
  </si>
  <si>
    <t>Hounslow</t>
  </si>
  <si>
    <t>313</t>
  </si>
  <si>
    <t>Islington</t>
  </si>
  <si>
    <t>206</t>
  </si>
  <si>
    <t>Kensington and Chelsea</t>
  </si>
  <si>
    <t>207</t>
  </si>
  <si>
    <t>Kingston upon Thames</t>
  </si>
  <si>
    <t>314</t>
  </si>
  <si>
    <t>Lambeth</t>
  </si>
  <si>
    <t>208</t>
  </si>
  <si>
    <t>Lewisham</t>
  </si>
  <si>
    <t>209</t>
  </si>
  <si>
    <t>Merton</t>
  </si>
  <si>
    <t>315</t>
  </si>
  <si>
    <t>Newham</t>
  </si>
  <si>
    <t>316</t>
  </si>
  <si>
    <t>Redbridge</t>
  </si>
  <si>
    <t>317</t>
  </si>
  <si>
    <t>Richmond upon Thames</t>
  </si>
  <si>
    <t>318</t>
  </si>
  <si>
    <t>Southwark</t>
  </si>
  <si>
    <t>210</t>
  </si>
  <si>
    <t>Sutton</t>
  </si>
  <si>
    <t>319</t>
  </si>
  <si>
    <t>Tower Hamlets</t>
  </si>
  <si>
    <t>211</t>
  </si>
  <si>
    <t>Waltham Forest</t>
  </si>
  <si>
    <t>320</t>
  </si>
  <si>
    <t>Wandsworth</t>
  </si>
  <si>
    <t>212</t>
  </si>
  <si>
    <t>Westminster</t>
  </si>
  <si>
    <t>213</t>
  </si>
  <si>
    <t>Bolton</t>
  </si>
  <si>
    <t>350</t>
  </si>
  <si>
    <t>Bury</t>
  </si>
  <si>
    <t>351</t>
  </si>
  <si>
    <t>Manchester</t>
  </si>
  <si>
    <t>352</t>
  </si>
  <si>
    <t>Oldham</t>
  </si>
  <si>
    <t>353</t>
  </si>
  <si>
    <t>Rochdale</t>
  </si>
  <si>
    <t>354</t>
  </si>
  <si>
    <t>Salford</t>
  </si>
  <si>
    <t>355</t>
  </si>
  <si>
    <t>Stockport</t>
  </si>
  <si>
    <t>356</t>
  </si>
  <si>
    <t>Tameside</t>
  </si>
  <si>
    <t>357</t>
  </si>
  <si>
    <t>Trafford</t>
  </si>
  <si>
    <t>358</t>
  </si>
  <si>
    <t>Wigan</t>
  </si>
  <si>
    <t>359</t>
  </si>
  <si>
    <t>Knowsley</t>
  </si>
  <si>
    <t>340</t>
  </si>
  <si>
    <t>Liverpool</t>
  </si>
  <si>
    <t>341</t>
  </si>
  <si>
    <t>St. Helens</t>
  </si>
  <si>
    <t>342</t>
  </si>
  <si>
    <t>Sefton</t>
  </si>
  <si>
    <t>343</t>
  </si>
  <si>
    <t>Wirral</t>
  </si>
  <si>
    <t>344</t>
  </si>
  <si>
    <t>Barnsley</t>
  </si>
  <si>
    <t>370</t>
  </si>
  <si>
    <t>Doncaster</t>
  </si>
  <si>
    <t>371</t>
  </si>
  <si>
    <t>Rotherham</t>
  </si>
  <si>
    <t>372</t>
  </si>
  <si>
    <t>Sheffield</t>
  </si>
  <si>
    <t>373</t>
  </si>
  <si>
    <t>Gateshead</t>
  </si>
  <si>
    <t>390</t>
  </si>
  <si>
    <t>Newcastle upon Tyne</t>
  </si>
  <si>
    <t>391</t>
  </si>
  <si>
    <t>North Tyneside</t>
  </si>
  <si>
    <t>392</t>
  </si>
  <si>
    <t>South Tyneside</t>
  </si>
  <si>
    <t>393</t>
  </si>
  <si>
    <t>Sunderland</t>
  </si>
  <si>
    <t>394</t>
  </si>
  <si>
    <t>Birmingham</t>
  </si>
  <si>
    <t>330</t>
  </si>
  <si>
    <t>Coventry</t>
  </si>
  <si>
    <t>331</t>
  </si>
  <si>
    <t>Dudley</t>
  </si>
  <si>
    <t>332</t>
  </si>
  <si>
    <t>Sandwell</t>
  </si>
  <si>
    <t>333</t>
  </si>
  <si>
    <t>Solihull</t>
  </si>
  <si>
    <t>334</t>
  </si>
  <si>
    <t>Walsall</t>
  </si>
  <si>
    <t>335</t>
  </si>
  <si>
    <t>336</t>
  </si>
  <si>
    <t>Bradford</t>
  </si>
  <si>
    <t>380</t>
  </si>
  <si>
    <t>Calderdale</t>
  </si>
  <si>
    <t>381</t>
  </si>
  <si>
    <t>Kirklees</t>
  </si>
  <si>
    <t>382</t>
  </si>
  <si>
    <t>Leeds</t>
  </si>
  <si>
    <t>383</t>
  </si>
  <si>
    <t>Wakefield</t>
  </si>
  <si>
    <t>384</t>
  </si>
  <si>
    <t>Hartlepool</t>
  </si>
  <si>
    <t>805</t>
  </si>
  <si>
    <t>Middlesbrough</t>
  </si>
  <si>
    <t>806</t>
  </si>
  <si>
    <t>Redcar and Cleveland</t>
  </si>
  <si>
    <t>807</t>
  </si>
  <si>
    <t>Stockton-on-Tees</t>
  </si>
  <si>
    <t>808</t>
  </si>
  <si>
    <t>Darlington</t>
  </si>
  <si>
    <t>841</t>
  </si>
  <si>
    <t>Halton</t>
  </si>
  <si>
    <t>876</t>
  </si>
  <si>
    <t>Warrington</t>
  </si>
  <si>
    <t>877</t>
  </si>
  <si>
    <t>Blackburn with Darwen</t>
  </si>
  <si>
    <t>889</t>
  </si>
  <si>
    <t>Blackpool</t>
  </si>
  <si>
    <t>890</t>
  </si>
  <si>
    <t>Kingston upon Hull, City of</t>
  </si>
  <si>
    <t>810</t>
  </si>
  <si>
    <t>East Riding of Yorkshire</t>
  </si>
  <si>
    <t>811</t>
  </si>
  <si>
    <t>North East Lincolnshire</t>
  </si>
  <si>
    <t>812</t>
  </si>
  <si>
    <t>North Lincolnshire</t>
  </si>
  <si>
    <t>813</t>
  </si>
  <si>
    <t>York</t>
  </si>
  <si>
    <t>816</t>
  </si>
  <si>
    <t>831</t>
  </si>
  <si>
    <t>856</t>
  </si>
  <si>
    <t>Rutland</t>
  </si>
  <si>
    <t>857</t>
  </si>
  <si>
    <t>892</t>
  </si>
  <si>
    <t>884</t>
  </si>
  <si>
    <t>Telford and Wrekin</t>
  </si>
  <si>
    <t>894</t>
  </si>
  <si>
    <t>Stoke-on-Trent</t>
  </si>
  <si>
    <t>861</t>
  </si>
  <si>
    <t>Bath and North East Somerset</t>
  </si>
  <si>
    <t>800</t>
  </si>
  <si>
    <t>Bristol, City of</t>
  </si>
  <si>
    <t>801</t>
  </si>
  <si>
    <t>North Somerset</t>
  </si>
  <si>
    <t>802</t>
  </si>
  <si>
    <t>South Gloucestershire</t>
  </si>
  <si>
    <t>803</t>
  </si>
  <si>
    <t>879</t>
  </si>
  <si>
    <t>Torbay</t>
  </si>
  <si>
    <t>880</t>
  </si>
  <si>
    <t>Bournemouth</t>
  </si>
  <si>
    <t>837</t>
  </si>
  <si>
    <t>Poole</t>
  </si>
  <si>
    <t>836</t>
  </si>
  <si>
    <t>Swindon</t>
  </si>
  <si>
    <t>866</t>
  </si>
  <si>
    <t>874</t>
  </si>
  <si>
    <t>Luton</t>
  </si>
  <si>
    <t>821</t>
  </si>
  <si>
    <t>Southend-on-Sea</t>
  </si>
  <si>
    <t>882</t>
  </si>
  <si>
    <t>Thurrock</t>
  </si>
  <si>
    <t>883</t>
  </si>
  <si>
    <t>Medway</t>
  </si>
  <si>
    <t>887</t>
  </si>
  <si>
    <t>Bracknell Forest</t>
  </si>
  <si>
    <t>867</t>
  </si>
  <si>
    <t>West Berkshire</t>
  </si>
  <si>
    <t>869</t>
  </si>
  <si>
    <t>Reading</t>
  </si>
  <si>
    <t>870</t>
  </si>
  <si>
    <t>Slough</t>
  </si>
  <si>
    <t>871</t>
  </si>
  <si>
    <t>Windsor and Maidenhead</t>
  </si>
  <si>
    <t>868</t>
  </si>
  <si>
    <t>Wokingham</t>
  </si>
  <si>
    <t>872</t>
  </si>
  <si>
    <t>Milton Keynes</t>
  </si>
  <si>
    <t>826</t>
  </si>
  <si>
    <t>Brighton and Hove</t>
  </si>
  <si>
    <t>846</t>
  </si>
  <si>
    <t>Portsmouth</t>
  </si>
  <si>
    <t>851</t>
  </si>
  <si>
    <t>Southampton</t>
  </si>
  <si>
    <t>852</t>
  </si>
  <si>
    <t>Isle of Wight</t>
  </si>
  <si>
    <t>921</t>
  </si>
  <si>
    <t>873</t>
  </si>
  <si>
    <t>908</t>
  </si>
  <si>
    <t>Isles of Scilly</t>
  </si>
  <si>
    <t>420</t>
  </si>
  <si>
    <t>909</t>
  </si>
  <si>
    <t>830</t>
  </si>
  <si>
    <t>878</t>
  </si>
  <si>
    <t>835</t>
  </si>
  <si>
    <t>840</t>
  </si>
  <si>
    <t>Durham</t>
  </si>
  <si>
    <t>845</t>
  </si>
  <si>
    <t>881</t>
  </si>
  <si>
    <t>916</t>
  </si>
  <si>
    <t>850</t>
  </si>
  <si>
    <t>919</t>
  </si>
  <si>
    <t>886</t>
  </si>
  <si>
    <t>888</t>
  </si>
  <si>
    <t>855</t>
  </si>
  <si>
    <t>925</t>
  </si>
  <si>
    <t>926</t>
  </si>
  <si>
    <t>928</t>
  </si>
  <si>
    <t>929</t>
  </si>
  <si>
    <t>815</t>
  </si>
  <si>
    <t>891</t>
  </si>
  <si>
    <t>931</t>
  </si>
  <si>
    <t>893</t>
  </si>
  <si>
    <t>933</t>
  </si>
  <si>
    <t>860</t>
  </si>
  <si>
    <t>935</t>
  </si>
  <si>
    <t>936</t>
  </si>
  <si>
    <t>937</t>
  </si>
  <si>
    <t>938</t>
  </si>
  <si>
    <t>865</t>
  </si>
  <si>
    <t>885</t>
  </si>
  <si>
    <t>Buckinghamshire</t>
  </si>
  <si>
    <t>Cambridgeshire</t>
  </si>
  <si>
    <t>Cornwall</t>
  </si>
  <si>
    <t>Cumbria</t>
  </si>
  <si>
    <t>Derby, City of</t>
  </si>
  <si>
    <t xml:space="preserve">Derbyshire </t>
  </si>
  <si>
    <t>Devon</t>
  </si>
  <si>
    <t>Dorset</t>
  </si>
  <si>
    <t>East Sussex</t>
  </si>
  <si>
    <t>Essex</t>
  </si>
  <si>
    <t>Gloucestershire</t>
  </si>
  <si>
    <t>Hampshire</t>
  </si>
  <si>
    <t>Herefordshire</t>
  </si>
  <si>
    <t>Kent</t>
  </si>
  <si>
    <t>Lancashire</t>
  </si>
  <si>
    <t>Leicester City</t>
  </si>
  <si>
    <t>Leicestershire</t>
  </si>
  <si>
    <t>Lincolnshire</t>
  </si>
  <si>
    <t>Norfolk</t>
  </si>
  <si>
    <t>North Yorkshire</t>
  </si>
  <si>
    <t>Northumberland</t>
  </si>
  <si>
    <t>Nottinghamshire</t>
  </si>
  <si>
    <t>Northamptonshire</t>
  </si>
  <si>
    <t>Nottingham, City of</t>
  </si>
  <si>
    <t>Oxfordshire</t>
  </si>
  <si>
    <t>Peterborough, City of</t>
  </si>
  <si>
    <t>Plymouth, City of</t>
  </si>
  <si>
    <t>Shropshire</t>
  </si>
  <si>
    <t>Somerset</t>
  </si>
  <si>
    <t>Staffordshire</t>
  </si>
  <si>
    <t>Suffolk</t>
  </si>
  <si>
    <t>Surrey</t>
  </si>
  <si>
    <t>Warwickshire</t>
  </si>
  <si>
    <t>Wolverhampton City</t>
  </si>
  <si>
    <t>Worcestershire Council</t>
  </si>
  <si>
    <t>West Sussex</t>
  </si>
  <si>
    <t>Wiltshire</t>
  </si>
  <si>
    <t>Blaenau Gwent</t>
  </si>
  <si>
    <t>Bridgend</t>
  </si>
  <si>
    <t>Caerphilly</t>
  </si>
  <si>
    <t>Cardiff</t>
  </si>
  <si>
    <t>Carmarthenshire</t>
  </si>
  <si>
    <t>Ceredigion</t>
  </si>
  <si>
    <t>Conwy</t>
  </si>
  <si>
    <t>Denbighshire</t>
  </si>
  <si>
    <t>Flintshire</t>
  </si>
  <si>
    <t>Gwynedd</t>
  </si>
  <si>
    <t>Isle of Anglesey</t>
  </si>
  <si>
    <t>Merthyr Tydfil</t>
  </si>
  <si>
    <t>Monmouthshire</t>
  </si>
  <si>
    <t>Neath Port Talbot</t>
  </si>
  <si>
    <t>Newport</t>
  </si>
  <si>
    <t>Pembrokeshire</t>
  </si>
  <si>
    <t>Powys</t>
  </si>
  <si>
    <t>Rhondda Cynon Taff</t>
  </si>
  <si>
    <t>Swansea</t>
  </si>
  <si>
    <t>Torfaen</t>
  </si>
  <si>
    <t>Wrexham</t>
  </si>
  <si>
    <t>Vale of Glamorgan</t>
  </si>
  <si>
    <t>Total teachers</t>
  </si>
  <si>
    <t>Teachers by ethnic group: (headcount numbers in each group)</t>
  </si>
  <si>
    <t>A.</t>
  </si>
  <si>
    <t>B.</t>
  </si>
  <si>
    <t>1.</t>
  </si>
  <si>
    <t>2.</t>
  </si>
  <si>
    <t>3.</t>
  </si>
  <si>
    <t>4.</t>
  </si>
  <si>
    <t>5.</t>
  </si>
  <si>
    <t>6.</t>
  </si>
  <si>
    <t>7.</t>
  </si>
  <si>
    <t>8.</t>
  </si>
  <si>
    <t>9.</t>
  </si>
  <si>
    <t>10.</t>
  </si>
  <si>
    <t>11.</t>
  </si>
  <si>
    <t>12.</t>
  </si>
  <si>
    <t>13.</t>
  </si>
  <si>
    <t>14.</t>
  </si>
  <si>
    <t>15.</t>
  </si>
  <si>
    <t>16.</t>
  </si>
  <si>
    <t>19.</t>
  </si>
  <si>
    <t>20.</t>
  </si>
  <si>
    <t>21.</t>
  </si>
  <si>
    <t>22.</t>
  </si>
  <si>
    <t>23.</t>
  </si>
  <si>
    <t>Name of school/college</t>
  </si>
  <si>
    <t>Town</t>
  </si>
  <si>
    <t>County</t>
  </si>
  <si>
    <t>Postcode</t>
  </si>
  <si>
    <t>Telephone number (incl. dialling code)</t>
  </si>
  <si>
    <t>Contact name incl. title</t>
  </si>
  <si>
    <t>Contact email</t>
  </si>
  <si>
    <t>Establishment number</t>
  </si>
  <si>
    <t>Unique Reference Number (URN)</t>
  </si>
  <si>
    <t>C.</t>
  </si>
  <si>
    <t>Teaching Staff Information</t>
  </si>
  <si>
    <t>24.</t>
  </si>
  <si>
    <t>25.</t>
  </si>
  <si>
    <t>26.</t>
  </si>
  <si>
    <t>29.</t>
  </si>
  <si>
    <t>31.</t>
  </si>
  <si>
    <t>32.</t>
  </si>
  <si>
    <t>33.</t>
  </si>
  <si>
    <t>34.</t>
  </si>
  <si>
    <t>35.</t>
  </si>
  <si>
    <t>36.</t>
  </si>
  <si>
    <t>37.</t>
  </si>
  <si>
    <t>38.</t>
  </si>
  <si>
    <t>39.</t>
  </si>
  <si>
    <t>40.</t>
  </si>
  <si>
    <t>41.</t>
  </si>
  <si>
    <t>42.</t>
  </si>
  <si>
    <t>43.</t>
  </si>
  <si>
    <t>44.</t>
  </si>
  <si>
    <t>45.</t>
  </si>
  <si>
    <t>46.</t>
  </si>
  <si>
    <t>47.</t>
  </si>
  <si>
    <t>48.</t>
  </si>
  <si>
    <t>49.</t>
  </si>
  <si>
    <t>Size of leadership group</t>
  </si>
  <si>
    <t>Total Catholic teachers (headcount)</t>
  </si>
  <si>
    <t>Total other teachers (headcount)</t>
  </si>
  <si>
    <t>Number of staff who have CCRS (headcount)</t>
  </si>
  <si>
    <t>White British</t>
  </si>
  <si>
    <t>White Irish</t>
  </si>
  <si>
    <t>White Other</t>
  </si>
  <si>
    <t>Traveller of Irish/Gypsy/Roma heritage</t>
  </si>
  <si>
    <t>Asian/Asian British</t>
  </si>
  <si>
    <t>Black/Black British</t>
  </si>
  <si>
    <t>Chinese</t>
  </si>
  <si>
    <t>Other ethnic group</t>
  </si>
  <si>
    <t>Not known</t>
  </si>
  <si>
    <t>50.</t>
  </si>
  <si>
    <t>51.</t>
  </si>
  <si>
    <t>52.</t>
  </si>
  <si>
    <t>53.</t>
  </si>
  <si>
    <t>54.</t>
  </si>
  <si>
    <t>55.</t>
  </si>
  <si>
    <t>56.</t>
  </si>
  <si>
    <t>57.</t>
  </si>
  <si>
    <t>58.</t>
  </si>
  <si>
    <t>59.</t>
  </si>
  <si>
    <t>60.</t>
  </si>
  <si>
    <t>Acting head Catholic</t>
  </si>
  <si>
    <t>RE classes by teaching asst</t>
  </si>
  <si>
    <t>School uniform</t>
  </si>
  <si>
    <t>Uniform provides for other religions</t>
  </si>
  <si>
    <t>Head Teacher</t>
  </si>
  <si>
    <t>Deputy Head Teacher</t>
  </si>
  <si>
    <t>Assistant Head Teacher</t>
  </si>
  <si>
    <t>Yes</t>
  </si>
  <si>
    <t>No</t>
  </si>
  <si>
    <t>61.</t>
  </si>
  <si>
    <t>62.</t>
  </si>
  <si>
    <t>63.</t>
  </si>
  <si>
    <t>64.</t>
  </si>
  <si>
    <t>65.</t>
  </si>
  <si>
    <t>66.</t>
  </si>
  <si>
    <t>67.</t>
  </si>
  <si>
    <t>68.</t>
  </si>
  <si>
    <t>69.</t>
  </si>
  <si>
    <t>D.</t>
  </si>
  <si>
    <t>Number of specialist qualified RE teachers (headcount)</t>
  </si>
  <si>
    <t>Total number of staff who teach RE (headcount)</t>
  </si>
  <si>
    <t>Number of staff whose teaching timetable comprises at least 50% RE teaching (headcount)</t>
  </si>
  <si>
    <t>Any RE classes taken by teaching assistants</t>
  </si>
  <si>
    <t>Number (headcount) Catholic</t>
  </si>
  <si>
    <t>Number (headcount) other</t>
  </si>
  <si>
    <t>70.</t>
  </si>
  <si>
    <t>71.</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</si>
  <si>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</si>
  <si>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</si>
  <si>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</si>
  <si>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</si>
  <si>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</si>
  <si>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</si>
  <si>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</si>
  <si>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</si>
  <si>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</si>
  <si>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</si>
  <si>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</si>
  <si>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</si>
  <si>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</si>
  <si>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</si>
  <si>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</si>
  <si>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</si>
  <si>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</si>
  <si>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</si>
  <si>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</si>
  <si>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</si>
  <si>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</si>
  <si>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</si>
  <si>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</si>
  <si>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</si>
  <si>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</si>
  <si>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</si>
  <si>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</si>
  <si>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</si>
  <si>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</si>
  <si>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</si>
  <si>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</si>
  <si>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</si>
  <si>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</si>
  <si>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</si>
  <si>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</si>
  <si>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</si>
  <si>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</si>
  <si>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</si>
  <si>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</si>
  <si>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</si>
  <si>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</si>
  <si>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</si>
  <si>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</si>
  <si>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</si>
  <si>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</si>
  <si>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</si>
  <si>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</si>
  <si>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</si>
  <si>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E.</t>
  </si>
  <si>
    <t>Y14 boys Catholic</t>
  </si>
  <si>
    <t>Y14 girls Catholic</t>
  </si>
  <si>
    <t>Y14 boys other</t>
  </si>
  <si>
    <t>Y14 girls other</t>
  </si>
  <si>
    <t>Y13 boys Catholic</t>
  </si>
  <si>
    <t>Y13 girls Catholic</t>
  </si>
  <si>
    <t>Y13 boys other</t>
  </si>
  <si>
    <t>Y13 girls other</t>
  </si>
  <si>
    <t>Y12 boys Catholic</t>
  </si>
  <si>
    <t>Y12 girls Catholic</t>
  </si>
  <si>
    <t>Y12 boys other</t>
  </si>
  <si>
    <t>Y12 girls other</t>
  </si>
  <si>
    <t>Y11 boys Catholic</t>
  </si>
  <si>
    <t>Y11 girls Catholic</t>
  </si>
  <si>
    <t>Y11 boys other</t>
  </si>
  <si>
    <t>Y11 girls other</t>
  </si>
  <si>
    <t>Y10 boys Catholic</t>
  </si>
  <si>
    <t>Y10 girls Catholic</t>
  </si>
  <si>
    <t>Y10 boys other</t>
  </si>
  <si>
    <t>Y10 girls other</t>
  </si>
  <si>
    <t>Y9 boys Catholic</t>
  </si>
  <si>
    <t>Y9 girls Catholic</t>
  </si>
  <si>
    <t>Y9 boys other</t>
  </si>
  <si>
    <t>Y9 girls other</t>
  </si>
  <si>
    <t>Y8 boys Catholic</t>
  </si>
  <si>
    <t>Y8 girls Catholic</t>
  </si>
  <si>
    <t>Y8 boys other</t>
  </si>
  <si>
    <t>Y8 girls other</t>
  </si>
  <si>
    <t>Y7 boys Catholic</t>
  </si>
  <si>
    <t>Y7 girls Catholic</t>
  </si>
  <si>
    <t>Y7 boys other</t>
  </si>
  <si>
    <t>Y7 girls other</t>
  </si>
  <si>
    <t>Y6 boys Catholic</t>
  </si>
  <si>
    <t>Y6 girls Catholic</t>
  </si>
  <si>
    <t>Y6 boys other</t>
  </si>
  <si>
    <t>Y6 girls other</t>
  </si>
  <si>
    <t>Y5 boys Catholic</t>
  </si>
  <si>
    <t>Y5 girls Catholic</t>
  </si>
  <si>
    <t>Y5 boys other</t>
  </si>
  <si>
    <t>Y5 girls other</t>
  </si>
  <si>
    <t>Y4 boys Catholic</t>
  </si>
  <si>
    <t>Y4 girls Catholic</t>
  </si>
  <si>
    <t>Y4 boys other</t>
  </si>
  <si>
    <t>Y4 girls other</t>
  </si>
  <si>
    <t>Y3 boys Catholic</t>
  </si>
  <si>
    <t>Y3 girls Catholic</t>
  </si>
  <si>
    <t>Y3 boys other</t>
  </si>
  <si>
    <t>Y3 girls other</t>
  </si>
  <si>
    <t>Y2 boys Catholic</t>
  </si>
  <si>
    <t>Y2 girls Catholic</t>
  </si>
  <si>
    <t>Y2 boys other</t>
  </si>
  <si>
    <t>Y2 girls other</t>
  </si>
  <si>
    <t>122.</t>
  </si>
  <si>
    <t>123.</t>
  </si>
  <si>
    <t>124.</t>
  </si>
  <si>
    <t>125.</t>
  </si>
  <si>
    <t>126.</t>
  </si>
  <si>
    <t>127.</t>
  </si>
  <si>
    <t>128.</t>
  </si>
  <si>
    <t>129.</t>
  </si>
  <si>
    <t>130.</t>
  </si>
  <si>
    <t>131.</t>
  </si>
  <si>
    <t>132.</t>
  </si>
  <si>
    <t>133.</t>
  </si>
  <si>
    <t>Y1 boys Catholic</t>
  </si>
  <si>
    <t>Y1 girls Catholic</t>
  </si>
  <si>
    <t>Y1 boys other</t>
  </si>
  <si>
    <t>Y1 girls other</t>
  </si>
  <si>
    <t>R boys Catholic</t>
  </si>
  <si>
    <t>R girls Catholic</t>
  </si>
  <si>
    <t>R boys other</t>
  </si>
  <si>
    <t>R girls other</t>
  </si>
  <si>
    <t>N2 boys Catholic</t>
  </si>
  <si>
    <t>N2 girls Catholic</t>
  </si>
  <si>
    <t>N2 boys other</t>
  </si>
  <si>
    <t>N2 girls other</t>
  </si>
  <si>
    <t>134.</t>
  </si>
  <si>
    <t>135.</t>
  </si>
  <si>
    <t>136.</t>
  </si>
  <si>
    <t>137.</t>
  </si>
  <si>
    <t>N1 boys Catholic</t>
  </si>
  <si>
    <t>N1 girls Catholic</t>
  </si>
  <si>
    <t>N1 boys other</t>
  </si>
  <si>
    <t>N1 girls other</t>
  </si>
  <si>
    <t>Address 1</t>
  </si>
  <si>
    <t>Local Authority</t>
  </si>
  <si>
    <t>138.</t>
  </si>
  <si>
    <t>139.</t>
  </si>
  <si>
    <t>140.</t>
  </si>
  <si>
    <t>145.</t>
  </si>
  <si>
    <t>146.</t>
  </si>
  <si>
    <t>147.</t>
  </si>
  <si>
    <t>148.</t>
  </si>
  <si>
    <t>149.</t>
  </si>
  <si>
    <t>If yes, uniform provides for requirements of other religions (eg Sikh)</t>
  </si>
  <si>
    <t>Number of pupils on roll who are in care/looked after</t>
  </si>
  <si>
    <t>Number of pupils with SEN without statement</t>
  </si>
  <si>
    <t>Number of pupils with SEN with statement</t>
  </si>
  <si>
    <t>Number of pupils on roll by ethnic group</t>
  </si>
  <si>
    <t>For additional Census queries, please contact:</t>
  </si>
  <si>
    <t>T</t>
  </si>
  <si>
    <t>E</t>
  </si>
  <si>
    <t>Submitting your form</t>
  </si>
  <si>
    <t>Head teacher/Principal incl. title</t>
  </si>
  <si>
    <t>Mixed/Dual Background</t>
  </si>
  <si>
    <t>Date for data used</t>
  </si>
  <si>
    <t>Local Authority Codes - dropdown list</t>
  </si>
  <si>
    <t>Dates - Q1</t>
  </si>
  <si>
    <t>See next page</t>
  </si>
  <si>
    <t>Previous part: Introduction</t>
  </si>
  <si>
    <t>Check</t>
  </si>
  <si>
    <t>Pupil/Student numbers</t>
  </si>
  <si>
    <t>Back</t>
  </si>
  <si>
    <t>End</t>
  </si>
  <si>
    <t>Signed off</t>
  </si>
  <si>
    <t>Before submitting your form, please confirm that you have:</t>
  </si>
  <si>
    <t>obtained the headteacher/principal's sign off.</t>
  </si>
  <si>
    <t>Re-named and saved</t>
  </si>
  <si>
    <t>Password protected</t>
  </si>
  <si>
    <t>Answered all relevant questions</t>
  </si>
  <si>
    <t>Catholic Boys</t>
  </si>
  <si>
    <t>Catholic Girls</t>
  </si>
  <si>
    <t>Other Boys</t>
  </si>
  <si>
    <t>Other Girls</t>
  </si>
  <si>
    <t>Y14</t>
  </si>
  <si>
    <t>Y13</t>
  </si>
  <si>
    <t>Y12</t>
  </si>
  <si>
    <t>Y11</t>
  </si>
  <si>
    <t>Y10</t>
  </si>
  <si>
    <t>Y9</t>
  </si>
  <si>
    <t>Y8</t>
  </si>
  <si>
    <t>Y7</t>
  </si>
  <si>
    <t>Y6</t>
  </si>
  <si>
    <t>Y5</t>
  </si>
  <si>
    <t>Y4</t>
  </si>
  <si>
    <t>Y3</t>
  </si>
  <si>
    <t>Y2</t>
  </si>
  <si>
    <t>Y1</t>
  </si>
  <si>
    <t>R</t>
  </si>
  <si>
    <t>Survey Reference Date</t>
  </si>
  <si>
    <t>School/College Characteristics</t>
  </si>
  <si>
    <r>
      <t xml:space="preserve">Education Support Staff in Categories Listed in </t>
    </r>
    <r>
      <rPr>
        <b/>
        <i/>
        <sz val="14"/>
        <color indexed="56"/>
        <rFont val="Arial"/>
        <family val="2"/>
      </rPr>
      <t>Guidance</t>
    </r>
  </si>
  <si>
    <t>Number and Characteristics of Pupils on Roll</t>
  </si>
  <si>
    <t>validated the data by checking the validation sheet is all correct; and</t>
  </si>
  <si>
    <t>answered all questions relevant to your school/college;</t>
  </si>
  <si>
    <t>F.</t>
  </si>
  <si>
    <t>Number (headcount) of male staff with NPQH qualification</t>
  </si>
  <si>
    <t>Catholic</t>
  </si>
  <si>
    <t>Number (headcount) of female staff with NPQH qualification</t>
  </si>
  <si>
    <t>Number (headcount) of male staff undertaking NPQH qualification</t>
  </si>
  <si>
    <t>Number (headcount) of female staff undertaking NPQH qualification</t>
  </si>
  <si>
    <t>RE Teaching in Schools and Colleges</t>
  </si>
  <si>
    <t>Overall</t>
  </si>
  <si>
    <t>Of which, total number in Y12 plus Y13</t>
  </si>
  <si>
    <t>Boys</t>
  </si>
  <si>
    <t>Girls</t>
  </si>
  <si>
    <t>SIMs (Capita)</t>
  </si>
  <si>
    <t>Integris (RM)</t>
  </si>
  <si>
    <t>Facility MIS (Serco)</t>
  </si>
  <si>
    <t>FCMIS (Serco)</t>
  </si>
  <si>
    <t>Other (please name)</t>
  </si>
  <si>
    <t>Ethnicity of head 1</t>
  </si>
  <si>
    <t>Management information system</t>
  </si>
  <si>
    <t>If other, please name:</t>
  </si>
  <si>
    <t>Number of vacancies in leadership group by role</t>
  </si>
  <si>
    <t>For each vacancy, please show duration in school terms</t>
  </si>
  <si>
    <t>(a)</t>
  </si>
  <si>
    <t>(b)</t>
  </si>
  <si>
    <t>(c)</t>
  </si>
  <si>
    <t>Date of letter</t>
  </si>
  <si>
    <t>Copyright text</t>
  </si>
  <si>
    <t>Things that appear in several places</t>
  </si>
  <si>
    <t>Census title</t>
  </si>
  <si>
    <t>Contact person</t>
  </si>
  <si>
    <t>Contact number</t>
  </si>
  <si>
    <t>(i)</t>
  </si>
  <si>
    <t>(ii)</t>
  </si>
  <si>
    <t>(iii)</t>
  </si>
  <si>
    <t>(iv)</t>
  </si>
  <si>
    <t>(v)</t>
  </si>
  <si>
    <t>Number of head teachers</t>
  </si>
  <si>
    <t>Number of deputy head teachers</t>
  </si>
  <si>
    <t>Number of assistant head teachers</t>
  </si>
  <si>
    <t>Management information system (MIS) that your school/college uses</t>
  </si>
  <si>
    <t>Data Collection and Management Information</t>
  </si>
  <si>
    <t>Address 2 *</t>
  </si>
  <si>
    <t>Website *</t>
  </si>
  <si>
    <t>Name of trustees (if not diocesan) *</t>
  </si>
  <si>
    <t>Validated data</t>
  </si>
  <si>
    <t>Head teacher/Principal (incl. title)</t>
  </si>
  <si>
    <t>Number of students (if any) withdrawn from SRE</t>
  </si>
  <si>
    <t>Central Bedfordshire</t>
  </si>
  <si>
    <t>823</t>
  </si>
  <si>
    <t>West Cheshire and Chester</t>
  </si>
  <si>
    <t xml:space="preserve">East Cheshire </t>
  </si>
  <si>
    <t>Bedford Borough</t>
  </si>
  <si>
    <t>East Cheshire</t>
  </si>
  <si>
    <t>School email address</t>
  </si>
  <si>
    <t>Contact email address</t>
  </si>
  <si>
    <r>
      <t xml:space="preserve">to your computer.  Please use the CESEW filename to save the document.  The CESEW filename  were issued in the letter of [DATE] to the headteacher/principal.  The filename begins with “CESEW Census_”. Step-by-step instructions on re-naming the document are provided in the </t>
    </r>
    <r>
      <rPr>
        <i/>
        <sz val="12"/>
        <color indexed="10"/>
        <rFont val="Arial"/>
        <family val="2"/>
      </rPr>
      <t>CESEW Census Guidance 2010</t>
    </r>
    <r>
      <rPr>
        <sz val="12"/>
        <color indexed="10"/>
        <rFont val="Arial"/>
        <family val="2"/>
      </rPr>
      <t xml:space="preserve"> on the</t>
    </r>
    <r>
      <rPr>
        <sz val="9"/>
        <color indexed="10"/>
        <rFont val="Arial"/>
        <family val="2"/>
      </rPr>
      <t xml:space="preserve">
</t>
    </r>
  </si>
  <si>
    <t>e</t>
  </si>
  <si>
    <t>This document gives you step-by-step guidance on how to complete this questionnaire.</t>
  </si>
  <si>
    <t>Hertfordshire</t>
  </si>
  <si>
    <t>Executive Head Teacher</t>
  </si>
  <si>
    <t>(d)</t>
  </si>
  <si>
    <t>Executive Head</t>
  </si>
  <si>
    <t xml:space="preserve"> </t>
  </si>
  <si>
    <t xml:space="preserve">  </t>
  </si>
  <si>
    <t>Number of Executive heads</t>
  </si>
  <si>
    <t>Local Authority Codes - Q14</t>
  </si>
  <si>
    <t>Diocesan Codes - Q12</t>
  </si>
  <si>
    <t>census@catholiceducation.org.uk</t>
  </si>
  <si>
    <t>Jersey</t>
  </si>
  <si>
    <t>Guernsey</t>
  </si>
  <si>
    <t>Isle of Man</t>
  </si>
  <si>
    <t>CES Census Page</t>
  </si>
  <si>
    <t>Pupils Free School Meals</t>
  </si>
  <si>
    <t>Ethnicity of head teacher</t>
  </si>
  <si>
    <t>For enquiries about the CES Census please contact:</t>
  </si>
  <si>
    <t>Data Validation Form</t>
  </si>
  <si>
    <t>England only: Number eligible for Ever 6 FSM</t>
  </si>
  <si>
    <t>re-named your form replacing 9999999 with your unique 7 digit LA and Establishment Number</t>
  </si>
  <si>
    <t>102</t>
  </si>
  <si>
    <t>131</t>
  </si>
  <si>
    <t>Governance - Q16</t>
  </si>
  <si>
    <t>Is acting head teacher Catholic? (if applicable)</t>
  </si>
  <si>
    <t>Number eligible for Free School Meals</t>
  </si>
  <si>
    <t>Select</t>
  </si>
  <si>
    <t>30.</t>
  </si>
  <si>
    <t>School Types - Q20 - Removed 2015</t>
  </si>
  <si>
    <t>Number of executive heads</t>
  </si>
  <si>
    <t>Mandatory Questions (Page Two)</t>
  </si>
  <si>
    <t>Summary of Errors and Warnings</t>
  </si>
  <si>
    <t>Errors</t>
  </si>
  <si>
    <t>Mandatory questions not answered</t>
  </si>
  <si>
    <t>Pupil / Student totals discrepancy</t>
  </si>
  <si>
    <t>Staff totals discrepancy</t>
  </si>
  <si>
    <t>Warnings</t>
  </si>
  <si>
    <t>Zero staff in leadership group roles</t>
  </si>
  <si>
    <t>Zero FSM Ever 6</t>
  </si>
  <si>
    <t>Potential SEN discrepancy</t>
  </si>
  <si>
    <t>If any error tests have failed please correct the relevant questions.</t>
  </si>
  <si>
    <t>If any warning tests have failed please correct the relevant questions if applicable.</t>
  </si>
  <si>
    <t xml:space="preserve">If the form is submitted with outstanding warnings, please confirm that these questions have been checked and have been answered correctly by ticking this box: </t>
  </si>
  <si>
    <t>Details of Errors</t>
  </si>
  <si>
    <t>Details of Warnings</t>
  </si>
  <si>
    <t>Staff Numbers</t>
  </si>
  <si>
    <t>Note: this only applies to schools and academies in England</t>
  </si>
  <si>
    <t>Total pupils eligible for Free School Meals</t>
  </si>
  <si>
    <t>Total pupils eligible for Ever 6 FSM</t>
  </si>
  <si>
    <t>Please complete Sections A &amp; B (qs 1-22) in full.  Optional questions in these sections are indicated by an asterisk (*).  If a required question does not apply, please enter N/A.</t>
  </si>
  <si>
    <t>CES Census Helpdesk</t>
  </si>
  <si>
    <t>0207 901 1909</t>
  </si>
  <si>
    <t>CES Helpdesk</t>
  </si>
  <si>
    <t>Of which there are:</t>
  </si>
  <si>
    <t>Christian - Other</t>
  </si>
  <si>
    <t>Buddhist</t>
  </si>
  <si>
    <t>Hindu</t>
  </si>
  <si>
    <t>Jewish</t>
  </si>
  <si>
    <t>Muslim</t>
  </si>
  <si>
    <t>Sikh</t>
  </si>
  <si>
    <t>None</t>
  </si>
  <si>
    <t>Refused</t>
  </si>
  <si>
    <t>Missing</t>
  </si>
  <si>
    <t>141.</t>
  </si>
  <si>
    <t>142.</t>
  </si>
  <si>
    <t>143.</t>
  </si>
  <si>
    <t>144.</t>
  </si>
  <si>
    <t>17.</t>
  </si>
  <si>
    <t>18.</t>
  </si>
  <si>
    <t>27.</t>
  </si>
  <si>
    <t>28.</t>
  </si>
  <si>
    <t>72.</t>
  </si>
  <si>
    <t>73.</t>
  </si>
  <si>
    <t>Next part: qs 27 to 51</t>
  </si>
  <si>
    <t>Previous part: qs 1 to 26</t>
  </si>
  <si>
    <t>Next part: qs 52 to 129</t>
  </si>
  <si>
    <t>Previous part: qs 27 to 51</t>
  </si>
  <si>
    <t>Previous part: qs 52 to 129</t>
  </si>
  <si>
    <t xml:space="preserve">Number of pupils by age, gender and Catholicity (52 - 119): </t>
  </si>
  <si>
    <t>Number of non-Catholic pupils by gender and age (54 - 119):</t>
  </si>
  <si>
    <t>Number of non-Catholic pupils by religion (120 - 129):</t>
  </si>
  <si>
    <t xml:space="preserve">Number of staff by religion (33 &amp; 34): </t>
  </si>
  <si>
    <t xml:space="preserve">Number of staff by ethnic group (36 - 45): </t>
  </si>
  <si>
    <t>Leadership group roles (29 to 32):</t>
  </si>
  <si>
    <t>FSM / EVER 6 FSM (134)</t>
  </si>
  <si>
    <t>Number of pupils with SEN with statement or EHC plan</t>
  </si>
  <si>
    <t>SEN (135 and 136)</t>
  </si>
  <si>
    <t>Genders - Qs 18, 19</t>
  </si>
  <si>
    <t>Ethnicities - Q36</t>
  </si>
  <si>
    <t>Phases - Q17</t>
  </si>
  <si>
    <t>Yes/No - Qs 27, 49, 131, 132</t>
  </si>
  <si>
    <t>Next part: qs 1 to 26</t>
  </si>
  <si>
    <t>N &amp; below</t>
  </si>
  <si>
    <t>Arbor</t>
  </si>
  <si>
    <t>Bromcom</t>
  </si>
  <si>
    <t>Management Information Systems - Q149</t>
  </si>
  <si>
    <t>Next part: qs 130 to 149 (end)</t>
  </si>
  <si>
    <t>Number of pupils (if any) withdrawn from collective worship and / or RE:</t>
  </si>
  <si>
    <r>
      <t>SECURITY WARNING:</t>
    </r>
    <r>
      <rPr>
        <sz val="12"/>
        <color indexed="10"/>
        <rFont val="Arial"/>
        <family val="2"/>
      </rPr>
      <t xml:space="preserve"> To complete the CES Census it must be downloaded on to your computer. Please use a unique filename . You should rename the Excel spreadsheet so that it includes your local authority number and establishment number. For example, if your local authority number was 823 and your establishment number was 4321, you would rename the spreadsheet as follows: </t>
    </r>
    <r>
      <rPr>
        <b/>
        <sz val="12"/>
        <color indexed="10"/>
        <rFont val="Arial"/>
        <family val="2"/>
      </rPr>
      <t>CESCensus2023_8234321.xls</t>
    </r>
  </si>
  <si>
    <t>ScholarPack</t>
  </si>
  <si>
    <t>census website.</t>
  </si>
  <si>
    <t xml:space="preserve">Number of pupils by ethnic group (138 - 148): </t>
  </si>
  <si>
    <t>England - 18/01/24</t>
  </si>
  <si>
    <t>Wales - 16/01/24</t>
  </si>
  <si>
    <t>CES Census 2024</t>
  </si>
  <si>
    <t>December 2023</t>
  </si>
  <si>
    <t>© Copyright CES January 2024.  All rights reserved.</t>
  </si>
  <si>
    <r>
      <t xml:space="preserve">The </t>
    </r>
    <r>
      <rPr>
        <i/>
        <sz val="12"/>
        <color indexed="56"/>
        <rFont val="Arial"/>
        <family val="2"/>
      </rPr>
      <t xml:space="preserve">CES Census Guidance </t>
    </r>
    <r>
      <rPr>
        <sz val="12"/>
        <color indexed="56"/>
        <rFont val="Arial"/>
        <family val="2"/>
      </rPr>
      <t xml:space="preserve">2024 is available on the https://www.cescensus.org.uk </t>
    </r>
  </si>
  <si>
    <t>Thank you for participating in the CES Census 2024.</t>
  </si>
  <si>
    <t>To submit your form, log in to https://cescensus.org.uk/upload with the id and password sent in the email of December 2023.</t>
  </si>
  <si>
    <t>You will receive an automated acknowledgement of receipt when the form is successfully uploaded. Additionally, you will be able to check that it has been logged by the CES Census team by reviewing the spreadsheet containing details of returns received, which can be found at www.cescensus.org.uk/rates.php.  This will be updated at regular intervals each week, but there may be delays if there is a large volume of returns at one time.</t>
  </si>
  <si>
    <t>THANK YOU FOR YOUR PARTICIPATION IN THE 2024 CES CENSUS</t>
  </si>
  <si>
    <r>
      <t xml:space="preserve">Schools that use an MIS that collates CES census data should use their MIS and not this spreadsheet to produce their census return file. These MISs are: Capita SIMS; Bromcom; Scholarpack; Arbor Education; SchoolPod; ISAMS.
Please complete and submit your return after the date of the DfE or WG PLASC Census. </t>
    </r>
    <r>
      <rPr>
        <sz val="12"/>
        <color indexed="56"/>
        <rFont val="Arial"/>
        <family val="2"/>
      </rPr>
      <t>You should submit your return no later than Friday 9th February 2024, the end of the telephone support period. If you are unable to submit your school's return by this date please inform the census helpdesk of the reason for the delay and the expected date of completion.</t>
    </r>
    <r>
      <rPr>
        <sz val="12"/>
        <color indexed="56"/>
        <rFont val="Arial"/>
        <family val="2"/>
      </rPr>
      <t xml:space="preserve">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</si>
</sst>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dd/yy"/>
    <numFmt numFmtId="165" formatCode="d\ mmmm"/>
    <numFmt numFmtId="166" formatCode="[$-809]dd\ mmmm\ yyyy"/>
    <numFmt numFmtId="167" formatCode="[$-F800]dddd\,\ mmmm\ dd\,\ yyyy"/>
    <numFmt numFmtId="168" formatCode="&quot;Yes&quot;;&quot;Yes&quot;;&quot;No&quot;"/>
    <numFmt numFmtId="169" formatCode="&quot;True&quot;;&quot;True&quot;;&quot;False&quot;"/>
    <numFmt numFmtId="170" formatCode="&quot;On&quot;;&quot;On&quot;;&quot;Off&quot;"/>
    <numFmt numFmtId="171" formatCode="[$€-2]\ #,##0.00_);[Red]\([$€-2]\ #,##0.00\)"/>
  </numFmts>
  <fonts count="69">
    <font>
      <sz val="12"/>
      <name val="Arial"/>
      <family val="2"/>
    </font>
    <font>
      <sz val="10"/>
      <name val="Arial"/>
      <family val="0"/>
    </font>
    <font>
      <b/>
      <sz val="14"/>
      <color indexed="56"/>
      <name val="Arial"/>
      <family val="2"/>
    </font>
    <font>
      <b/>
      <sz val="12"/>
      <color indexed="56"/>
      <name val="Arial"/>
      <family val="2"/>
    </font>
    <font>
      <sz val="12"/>
      <color indexed="56"/>
      <name val="Arial"/>
      <family val="2"/>
    </font>
    <font>
      <sz val="8"/>
      <name val="Tahoma"/>
      <family val="2"/>
    </font>
    <font>
      <sz val="24"/>
      <color indexed="10"/>
      <name val="Arial"/>
      <family val="2"/>
    </font>
    <font>
      <sz val="2"/>
      <name val="Arial"/>
      <family val="2"/>
    </font>
    <font>
      <u val="single"/>
      <sz val="12"/>
      <color indexed="12"/>
      <name val="Arial"/>
      <family val="2"/>
    </font>
    <font>
      <sz val="12"/>
      <color indexed="9"/>
      <name val="Arial"/>
      <family val="2"/>
    </font>
    <font>
      <b/>
      <sz val="10"/>
      <color indexed="56"/>
      <name val="Arial"/>
      <family val="2"/>
    </font>
    <font>
      <u val="single"/>
      <sz val="9.6"/>
      <color indexed="36"/>
      <name val="Arial"/>
      <family val="2"/>
    </font>
    <font>
      <b/>
      <sz val="14"/>
      <color indexed="9"/>
      <name val="Arial"/>
      <family val="2"/>
    </font>
    <font>
      <b/>
      <u val="single"/>
      <sz val="12"/>
      <color indexed="56"/>
      <name val="Arial"/>
      <family val="2"/>
    </font>
    <font>
      <i/>
      <sz val="12"/>
      <color indexed="56"/>
      <name val="Arial"/>
      <family val="2"/>
    </font>
    <font>
      <sz val="2"/>
      <color indexed="9"/>
      <name val="Arial"/>
      <family val="2"/>
    </font>
    <font>
      <sz val="12"/>
      <color indexed="10"/>
      <name val="Arial"/>
      <family val="2"/>
    </font>
    <font>
      <b/>
      <sz val="12"/>
      <color indexed="10"/>
      <name val="Arial"/>
      <family val="2"/>
    </font>
    <font>
      <b/>
      <sz val="2"/>
      <name val="Arial"/>
      <family val="2"/>
    </font>
    <font>
      <i/>
      <sz val="12"/>
      <color indexed="10"/>
      <name val="Arial"/>
      <family val="2"/>
    </font>
    <font>
      <u val="single"/>
      <sz val="12"/>
      <color indexed="10"/>
      <name val="Arial"/>
      <family val="2"/>
    </font>
    <font>
      <b/>
      <i/>
      <sz val="14"/>
      <color indexed="56"/>
      <name val="Arial"/>
      <family val="2"/>
    </font>
    <font>
      <sz val="9"/>
      <color indexed="10"/>
      <name val="Arial"/>
      <family val="2"/>
    </font>
    <font>
      <b/>
      <sz val="18"/>
      <color indexed="56"/>
      <name val="Cambria"/>
      <family val="2"/>
    </font>
    <font>
      <sz val="11"/>
      <color indexed="10"/>
      <name val="Calibri"/>
      <family val="2"/>
    </font>
    <font>
      <b/>
      <i/>
      <sz val="10"/>
      <color indexed="56"/>
      <name val="Arial"/>
      <family val="2"/>
    </font>
    <font>
      <sz val="8"/>
      <name val="Arial"/>
      <family val="2"/>
    </font>
    <font>
      <b/>
      <sz val="10"/>
      <name val="Arial"/>
      <family val="2"/>
    </font>
    <font>
      <b/>
      <sz val="12"/>
      <name val="Arial"/>
      <family val="2"/>
    </font>
    <font>
      <b/>
      <sz val="8"/>
      <name val="Tahoma"/>
      <family val="2"/>
    </font>
    <font>
      <b/>
      <sz val="9"/>
      <name val="Tahoma"/>
      <family val="2"/>
    </font>
    <font>
      <sz val="9"/>
      <name val="Tahoma"/>
      <family val="2"/>
    </font>
    <font>
      <sz val="8"/>
      <name val="Segoe UI"/>
      <family val="2"/>
    </font>
    <font>
      <b/>
      <sz val="14"/>
      <name val="Arial"/>
      <family val="2"/>
    </font>
    <font>
      <b/>
      <sz val="16"/>
      <color indexed="56"/>
      <name val="Arial"/>
      <family val="2"/>
    </font>
    <font>
      <u val="singl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u val="single"/>
      <sz val="12"/>
      <color indexed="4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u val="single"/>
      <sz val="12"/>
      <color rgb="FF00B0F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56"/>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10"/>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1"/>
        <bgColor indexed="64"/>
      </patternFill>
    </fill>
    <fill>
      <patternFill patternType="solid">
        <fgColor indexed="46"/>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medium">
        <color indexed="56"/>
      </left>
      <right style="medium">
        <color indexed="56"/>
      </right>
      <top style="medium">
        <color indexed="56"/>
      </top>
      <bottom style="medium">
        <color indexed="56"/>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6"/>
      </left>
      <right>
        <color indexed="63"/>
      </right>
      <top>
        <color indexed="63"/>
      </top>
      <bottom>
        <color indexed="63"/>
      </bottom>
    </border>
    <border>
      <left style="thin">
        <color indexed="56"/>
      </left>
      <right style="thin">
        <color indexed="56"/>
      </right>
      <top style="thin">
        <color indexed="56"/>
      </top>
      <bottom>
        <color indexed="63"/>
      </bottom>
    </border>
    <border>
      <left style="thin">
        <color indexed="56"/>
      </left>
      <right style="thin">
        <color indexed="56"/>
      </right>
      <top>
        <color indexed="63"/>
      </top>
      <bottom>
        <color indexed="63"/>
      </bottom>
    </border>
    <border>
      <left style="thin">
        <color indexed="56"/>
      </left>
      <right style="thin">
        <color indexed="56"/>
      </right>
      <top>
        <color indexed="63"/>
      </top>
      <bottom style="thin">
        <color indexed="56"/>
      </bottom>
    </border>
    <border>
      <left>
        <color indexed="63"/>
      </left>
      <right style="thin">
        <color indexed="56"/>
      </right>
      <top>
        <color indexed="63"/>
      </top>
      <bottom>
        <color indexed="63"/>
      </bottom>
    </border>
    <border>
      <left style="thin">
        <color indexed="56"/>
      </left>
      <right>
        <color indexed="63"/>
      </right>
      <top>
        <color indexed="63"/>
      </top>
      <bottom style="thin">
        <color indexed="56"/>
      </bottom>
    </border>
    <border>
      <left>
        <color indexed="63"/>
      </left>
      <right style="thin">
        <color indexed="56"/>
      </right>
      <top>
        <color indexed="63"/>
      </top>
      <bottom style="thin">
        <color indexed="56"/>
      </bottom>
    </border>
    <border>
      <left style="medium">
        <color indexed="56"/>
      </left>
      <right>
        <color indexed="63"/>
      </right>
      <top style="medium">
        <color indexed="56"/>
      </top>
      <bottom style="medium">
        <color indexed="56"/>
      </bottom>
    </border>
    <border>
      <left>
        <color indexed="63"/>
      </left>
      <right>
        <color indexed="63"/>
      </right>
      <top style="medium">
        <color indexed="56"/>
      </top>
      <bottom style="medium">
        <color indexed="56"/>
      </bottom>
    </border>
    <border>
      <left>
        <color indexed="63"/>
      </left>
      <right style="medium">
        <color indexed="56"/>
      </right>
      <top style="medium">
        <color indexed="56"/>
      </top>
      <bottom style="medium">
        <color indexed="56"/>
      </bottom>
    </border>
    <border>
      <left>
        <color indexed="63"/>
      </left>
      <right>
        <color indexed="63"/>
      </right>
      <top>
        <color indexed="63"/>
      </top>
      <bottom style="medium">
        <color indexed="56"/>
      </bottom>
    </border>
    <border>
      <left style="thin">
        <color indexed="56"/>
      </left>
      <right>
        <color indexed="63"/>
      </right>
      <top style="thin">
        <color indexed="56"/>
      </top>
      <bottom style="thin">
        <color indexed="56"/>
      </bottom>
    </border>
    <border>
      <left>
        <color indexed="63"/>
      </left>
      <right>
        <color indexed="63"/>
      </right>
      <top style="thin">
        <color indexed="56"/>
      </top>
      <bottom style="thin">
        <color indexed="56"/>
      </bottom>
    </border>
    <border>
      <left>
        <color indexed="63"/>
      </left>
      <right style="thin">
        <color indexed="56"/>
      </right>
      <top style="thin">
        <color indexed="56"/>
      </top>
      <bottom style="thin">
        <color indexed="56"/>
      </bottom>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12" fillId="27" borderId="0" applyNumberFormat="0" applyBorder="0">
      <alignment horizontal="center" vertical="center"/>
      <protection locked="0"/>
    </xf>
    <xf numFmtId="0" fontId="55" fillId="28" borderId="1" applyNumberFormat="0" applyAlignment="0" applyProtection="0"/>
    <xf numFmtId="0" fontId="56" fillId="29" borderId="2" applyNumberFormat="0" applyAlignment="0" applyProtection="0"/>
    <xf numFmtId="0" fontId="0" fillId="0" borderId="3">
      <alignment vertical="center" wrapText="1"/>
      <protection/>
    </xf>
    <xf numFmtId="0" fontId="57" fillId="0" borderId="0" applyNumberFormat="0" applyFill="0" applyBorder="0" applyAlignment="0" applyProtection="0"/>
    <xf numFmtId="0" fontId="11" fillId="0" borderId="0" applyNumberFormat="0" applyFont="0" applyFill="0" applyBorder="0" applyAlignment="0">
      <protection locked="0"/>
    </xf>
    <xf numFmtId="0" fontId="58" fillId="30" borderId="0" applyNumberFormat="0" applyBorder="0" applyAlignment="0" applyProtection="0"/>
    <xf numFmtId="0" fontId="15" fillId="0" borderId="0">
      <alignment/>
      <protection locked="0"/>
    </xf>
    <xf numFmtId="0" fontId="12" fillId="31" borderId="0" applyNumberFormat="0" applyBorder="0">
      <alignment horizontal="center" vertical="center"/>
      <protection locked="0"/>
    </xf>
    <xf numFmtId="0" fontId="6" fillId="0" borderId="0">
      <alignment vertical="center"/>
      <protection/>
    </xf>
    <xf numFmtId="0" fontId="59" fillId="0" borderId="4" applyNumberFormat="0" applyFill="0" applyAlignment="0" applyProtection="0"/>
    <xf numFmtId="0" fontId="60" fillId="0" borderId="5" applyNumberFormat="0" applyFill="0" applyAlignment="0" applyProtection="0"/>
    <xf numFmtId="0" fontId="61" fillId="0" borderId="6" applyNumberFormat="0" applyFill="0" applyAlignment="0" applyProtection="0"/>
    <xf numFmtId="0" fontId="61" fillId="0" borderId="0" applyNumberFormat="0" applyFill="0" applyBorder="0" applyAlignment="0" applyProtection="0"/>
    <xf numFmtId="49" fontId="9" fillId="0" borderId="0" applyNumberFormat="0" applyAlignment="0">
      <protection/>
    </xf>
    <xf numFmtId="0" fontId="8" fillId="0" borderId="0" applyNumberFormat="0" applyFont="0" applyFill="0" applyBorder="0" applyAlignment="0">
      <protection locked="0"/>
    </xf>
    <xf numFmtId="0" fontId="62" fillId="32" borderId="1" applyNumberFormat="0" applyAlignment="0" applyProtection="0"/>
    <xf numFmtId="0" fontId="4" fillId="0" borderId="0">
      <alignment horizontal="justify" vertical="top" wrapText="1"/>
      <protection/>
    </xf>
    <xf numFmtId="0" fontId="63" fillId="0" borderId="7" applyNumberFormat="0" applyFill="0" applyAlignment="0" applyProtection="0"/>
    <xf numFmtId="0" fontId="64" fillId="33" borderId="0" applyNumberFormat="0" applyBorder="0" applyAlignment="0" applyProtection="0"/>
    <xf numFmtId="0" fontId="0" fillId="34" borderId="8" applyNumberFormat="0" applyFont="0" applyAlignment="0" applyProtection="0"/>
    <xf numFmtId="0" fontId="65" fillId="28" borderId="9" applyNumberFormat="0" applyAlignment="0" applyProtection="0"/>
    <xf numFmtId="49" fontId="20" fillId="0" borderId="0">
      <alignment horizontal="left" wrapText="1"/>
      <protection/>
    </xf>
    <xf numFmtId="49" fontId="16" fillId="0" borderId="0">
      <alignment horizontal="center" vertical="top"/>
      <protection/>
    </xf>
    <xf numFmtId="49" fontId="4" fillId="0" borderId="0">
      <alignment vertical="top"/>
      <protection/>
    </xf>
    <xf numFmtId="49" fontId="4" fillId="0" borderId="0">
      <alignment vertical="top"/>
      <protection/>
    </xf>
    <xf numFmtId="49" fontId="4" fillId="0" borderId="0">
      <alignment horizontal="right" vertical="top"/>
      <protection/>
    </xf>
    <xf numFmtId="49" fontId="4" fillId="35" borderId="0">
      <alignment vertical="top"/>
      <protection/>
    </xf>
    <xf numFmtId="0" fontId="0" fillId="0" borderId="3">
      <alignment vertical="center" wrapText="1"/>
      <protection locked="0"/>
    </xf>
    <xf numFmtId="0" fontId="0" fillId="36" borderId="3">
      <alignment vertical="center" wrapText="1"/>
      <protection locked="0"/>
    </xf>
    <xf numFmtId="49" fontId="2" fillId="0" borderId="0">
      <alignment/>
      <protection/>
    </xf>
    <xf numFmtId="0" fontId="7" fillId="0" borderId="0">
      <alignment/>
      <protection/>
    </xf>
    <xf numFmtId="49" fontId="3" fillId="0" borderId="0">
      <alignment/>
      <protection/>
    </xf>
    <xf numFmtId="49" fontId="2" fillId="0" borderId="0">
      <alignment horizontal="center"/>
      <protection/>
    </xf>
    <xf numFmtId="0" fontId="23" fillId="0" borderId="0" applyNumberFormat="0" applyFill="0" applyBorder="0" applyAlignment="0" applyProtection="0"/>
    <xf numFmtId="0" fontId="66" fillId="0" borderId="10" applyNumberFormat="0" applyFill="0" applyAlignment="0" applyProtection="0"/>
    <xf numFmtId="0" fontId="0" fillId="0" borderId="3">
      <alignment vertical="center"/>
      <protection/>
    </xf>
    <xf numFmtId="0" fontId="24" fillId="0" borderId="0" applyNumberFormat="0" applyFill="0" applyBorder="0" applyAlignment="0" applyProtection="0"/>
  </cellStyleXfs>
  <cellXfs count="190">
    <xf numFmtId="0" fontId="0" fillId="0" borderId="0" xfId="0" applyAlignment="1">
      <alignment/>
    </xf>
    <xf numFmtId="0" fontId="0" fillId="0" borderId="3" xfId="76" applyAlignment="1">
      <alignment horizontal="center" vertical="center"/>
      <protection/>
    </xf>
    <xf numFmtId="0" fontId="0" fillId="36" borderId="3" xfId="69">
      <alignment vertical="center" wrapText="1"/>
      <protection locked="0"/>
    </xf>
    <xf numFmtId="49" fontId="4" fillId="0" borderId="0" xfId="65" applyFont="1" applyFill="1" applyAlignment="1">
      <alignment horizontal="right" vertical="top"/>
      <protection/>
    </xf>
    <xf numFmtId="49" fontId="2" fillId="0" borderId="0" xfId="70" applyFont="1">
      <alignment/>
      <protection/>
    </xf>
    <xf numFmtId="49" fontId="2" fillId="0" borderId="0" xfId="70">
      <alignment/>
      <protection/>
    </xf>
    <xf numFmtId="49" fontId="4" fillId="0" borderId="0" xfId="65">
      <alignment vertical="top"/>
      <protection/>
    </xf>
    <xf numFmtId="49" fontId="4" fillId="0" borderId="0" xfId="65" applyFont="1">
      <alignment vertical="top"/>
      <protection/>
    </xf>
    <xf numFmtId="0" fontId="0" fillId="0" borderId="3" xfId="68">
      <alignment vertical="center" wrapText="1"/>
      <protection locked="0"/>
    </xf>
    <xf numFmtId="0" fontId="7" fillId="0" borderId="0" xfId="71">
      <alignment/>
      <protection/>
    </xf>
    <xf numFmtId="49" fontId="3" fillId="0" borderId="0" xfId="72">
      <alignment/>
      <protection/>
    </xf>
    <xf numFmtId="49" fontId="3" fillId="0" borderId="0" xfId="72" applyFont="1">
      <alignment/>
      <protection/>
    </xf>
    <xf numFmtId="0" fontId="0" fillId="0" borderId="0" xfId="0" applyNumberFormat="1" applyAlignment="1" quotePrefix="1">
      <alignment horizontal="left"/>
    </xf>
    <xf numFmtId="0" fontId="0" fillId="0" borderId="0" xfId="0" applyNumberFormat="1" applyAlignment="1">
      <alignment horizontal="left"/>
    </xf>
    <xf numFmtId="0" fontId="0" fillId="0" borderId="0" xfId="0" applyAlignment="1">
      <alignment horizontal="right"/>
    </xf>
    <xf numFmtId="0" fontId="0" fillId="0" borderId="0" xfId="0" applyAlignment="1">
      <alignment/>
    </xf>
    <xf numFmtId="0" fontId="0" fillId="0" borderId="0" xfId="0" applyAlignment="1">
      <alignment wrapText="1"/>
    </xf>
    <xf numFmtId="0" fontId="4" fillId="0" borderId="0" xfId="57">
      <alignment horizontal="justify" vertical="top" wrapText="1"/>
      <protection/>
    </xf>
    <xf numFmtId="0" fontId="4" fillId="0" borderId="0" xfId="57" applyAlignment="1">
      <alignment horizontal="justify" vertical="top"/>
      <protection/>
    </xf>
    <xf numFmtId="49" fontId="4" fillId="0" borderId="0" xfId="65" applyAlignment="1">
      <alignment horizontal="center" vertical="top"/>
      <protection/>
    </xf>
    <xf numFmtId="0" fontId="6" fillId="0" borderId="0" xfId="49" applyFont="1" applyAlignment="1">
      <alignment vertical="center"/>
      <protection/>
    </xf>
    <xf numFmtId="49" fontId="4" fillId="0" borderId="0" xfId="65" applyFont="1" applyAlignment="1">
      <alignment vertical="top" wrapText="1"/>
      <protection/>
    </xf>
    <xf numFmtId="49" fontId="4" fillId="0" borderId="11" xfId="65" applyBorder="1">
      <alignment vertical="top"/>
      <protection/>
    </xf>
    <xf numFmtId="49" fontId="3" fillId="0" borderId="12" xfId="72" applyFont="1" applyBorder="1">
      <alignment/>
      <protection/>
    </xf>
    <xf numFmtId="49" fontId="4" fillId="0" borderId="13" xfId="65" applyBorder="1">
      <alignment vertical="top"/>
      <protection/>
    </xf>
    <xf numFmtId="49" fontId="4" fillId="0" borderId="14" xfId="65" applyBorder="1">
      <alignment vertical="top"/>
      <protection/>
    </xf>
    <xf numFmtId="49" fontId="4" fillId="0" borderId="13" xfId="65" applyFont="1" applyBorder="1">
      <alignment vertical="top"/>
      <protection/>
    </xf>
    <xf numFmtId="49" fontId="4" fillId="0" borderId="15" xfId="65" applyBorder="1">
      <alignment vertical="top"/>
      <protection/>
    </xf>
    <xf numFmtId="49" fontId="4" fillId="0" borderId="15" xfId="65" applyBorder="1" quotePrefix="1">
      <alignment vertical="top"/>
      <protection/>
    </xf>
    <xf numFmtId="49" fontId="4" fillId="0" borderId="16" xfId="65" applyBorder="1">
      <alignment vertical="top"/>
      <protection/>
    </xf>
    <xf numFmtId="49" fontId="4" fillId="0" borderId="17" xfId="65" applyBorder="1">
      <alignment vertical="top"/>
      <protection/>
    </xf>
    <xf numFmtId="49" fontId="4" fillId="0" borderId="0" xfId="65" applyAlignment="1">
      <alignment vertical="top"/>
      <protection/>
    </xf>
    <xf numFmtId="49" fontId="4" fillId="0" borderId="0" xfId="65" applyFont="1" applyAlignment="1">
      <alignment vertical="top"/>
      <protection/>
    </xf>
    <xf numFmtId="49" fontId="4" fillId="0" borderId="0" xfId="65" applyFont="1" applyAlignment="1">
      <alignment horizontal="right" vertical="top"/>
      <protection/>
    </xf>
    <xf numFmtId="0" fontId="12" fillId="27" borderId="0" xfId="40">
      <alignment horizontal="center" vertical="center"/>
      <protection locked="0"/>
    </xf>
    <xf numFmtId="0" fontId="6" fillId="0" borderId="0" xfId="49" applyFont="1" applyAlignment="1" applyProtection="1">
      <alignment vertical="center"/>
      <protection/>
    </xf>
    <xf numFmtId="0" fontId="0" fillId="0" borderId="0" xfId="0" applyAlignment="1" applyProtection="1">
      <alignment/>
      <protection/>
    </xf>
    <xf numFmtId="0" fontId="7" fillId="0" borderId="0" xfId="71" applyProtection="1">
      <alignment/>
      <protection/>
    </xf>
    <xf numFmtId="49" fontId="13" fillId="0" borderId="0" xfId="72" applyFont="1" applyProtection="1">
      <alignment/>
      <protection/>
    </xf>
    <xf numFmtId="49" fontId="3" fillId="0" borderId="0" xfId="72" applyProtection="1">
      <alignment/>
      <protection/>
    </xf>
    <xf numFmtId="49" fontId="3" fillId="0" borderId="0" xfId="72" applyFont="1" applyProtection="1">
      <alignment/>
      <protection/>
    </xf>
    <xf numFmtId="49" fontId="4" fillId="0" borderId="0" xfId="65" applyFont="1" applyProtection="1">
      <alignment vertical="top"/>
      <protection/>
    </xf>
    <xf numFmtId="49" fontId="4" fillId="0" borderId="0" xfId="65" applyProtection="1">
      <alignment vertical="top"/>
      <protection/>
    </xf>
    <xf numFmtId="49" fontId="3" fillId="0" borderId="0" xfId="72" applyAlignment="1" applyProtection="1">
      <alignment horizontal="center"/>
      <protection/>
    </xf>
    <xf numFmtId="0" fontId="0" fillId="0" borderId="3" xfId="76" applyProtection="1">
      <alignment vertical="center"/>
      <protection/>
    </xf>
    <xf numFmtId="0" fontId="15" fillId="0" borderId="0" xfId="47">
      <alignment/>
      <protection locked="0"/>
    </xf>
    <xf numFmtId="0" fontId="0" fillId="0" borderId="0" xfId="0" applyAlignment="1">
      <alignment horizontal="justify" vertical="top"/>
    </xf>
    <xf numFmtId="0" fontId="4" fillId="0" borderId="0" xfId="57" applyFont="1" applyAlignment="1">
      <alignment horizontal="justify" vertical="top"/>
      <protection/>
    </xf>
    <xf numFmtId="0" fontId="0" fillId="0" borderId="0" xfId="0" applyBorder="1" applyAlignment="1">
      <alignment/>
    </xf>
    <xf numFmtId="0" fontId="18" fillId="0" borderId="0" xfId="71" applyFont="1" applyAlignment="1">
      <alignment horizontal="center"/>
      <protection/>
    </xf>
    <xf numFmtId="49" fontId="3" fillId="0" borderId="0" xfId="65" applyFont="1" applyAlignment="1">
      <alignment horizontal="left" vertical="top"/>
      <protection/>
    </xf>
    <xf numFmtId="0" fontId="18" fillId="0" borderId="0" xfId="71" applyFont="1" applyAlignment="1">
      <alignment horizontal="left"/>
      <protection/>
    </xf>
    <xf numFmtId="0" fontId="18" fillId="0" borderId="0" xfId="71" applyFont="1" applyAlignment="1">
      <alignment horizontal="center" vertical="center"/>
      <protection/>
    </xf>
    <xf numFmtId="49" fontId="3" fillId="0" borderId="0" xfId="65" applyFont="1" applyAlignment="1">
      <alignment horizontal="center" vertical="center"/>
      <protection/>
    </xf>
    <xf numFmtId="0" fontId="7" fillId="0" borderId="0" xfId="71" applyAlignment="1">
      <alignment vertical="center"/>
      <protection/>
    </xf>
    <xf numFmtId="0" fontId="7" fillId="0" borderId="0" xfId="71" applyFont="1">
      <alignment/>
      <protection/>
    </xf>
    <xf numFmtId="49" fontId="20" fillId="0" borderId="0" xfId="62">
      <alignment horizontal="left" wrapText="1"/>
      <protection/>
    </xf>
    <xf numFmtId="49" fontId="16" fillId="0" borderId="0" xfId="63">
      <alignment horizontal="center" vertical="top"/>
      <protection/>
    </xf>
    <xf numFmtId="49" fontId="16" fillId="0" borderId="0" xfId="63" applyFont="1">
      <alignment horizontal="center" vertical="top"/>
      <protection/>
    </xf>
    <xf numFmtId="0" fontId="0" fillId="37" borderId="0" xfId="0" applyFill="1" applyAlignment="1">
      <alignment/>
    </xf>
    <xf numFmtId="0" fontId="7" fillId="37" borderId="0" xfId="71" applyFill="1">
      <alignment/>
      <protection/>
    </xf>
    <xf numFmtId="49" fontId="3" fillId="37" borderId="0" xfId="72" applyFill="1" applyAlignment="1">
      <alignment horizontal="left"/>
      <protection/>
    </xf>
    <xf numFmtId="0" fontId="0" fillId="37" borderId="0" xfId="0" applyNumberFormat="1" applyFill="1" applyAlignment="1">
      <alignment horizontal="left"/>
    </xf>
    <xf numFmtId="49" fontId="4" fillId="37" borderId="0" xfId="65" applyFont="1" applyFill="1">
      <alignment vertical="top"/>
      <protection/>
    </xf>
    <xf numFmtId="0" fontId="0" fillId="37" borderId="0" xfId="0" applyFill="1" applyAlignment="1" applyProtection="1">
      <alignment/>
      <protection locked="0"/>
    </xf>
    <xf numFmtId="49" fontId="4" fillId="37" borderId="0" xfId="65" applyFill="1">
      <alignment vertical="top"/>
      <protection/>
    </xf>
    <xf numFmtId="0" fontId="0" fillId="37" borderId="0" xfId="0" applyNumberFormat="1" applyFill="1" applyAlignment="1" quotePrefix="1">
      <alignment horizontal="left"/>
    </xf>
    <xf numFmtId="0" fontId="4" fillId="37" borderId="0" xfId="57" applyFill="1" applyAlignment="1">
      <alignment horizontal="justify" vertical="top"/>
      <protection/>
    </xf>
    <xf numFmtId="0" fontId="0" fillId="37" borderId="0" xfId="0" applyFill="1" applyAlignment="1">
      <alignment/>
    </xf>
    <xf numFmtId="0" fontId="6" fillId="0" borderId="0" xfId="49">
      <alignment vertical="center"/>
      <protection/>
    </xf>
    <xf numFmtId="0" fontId="12" fillId="27" borderId="0" xfId="55" applyFont="1" applyFill="1" applyAlignment="1">
      <alignment horizontal="center" vertical="center"/>
      <protection locked="0"/>
    </xf>
    <xf numFmtId="49" fontId="4" fillId="0" borderId="14" xfId="65" applyFont="1" applyBorder="1">
      <alignment vertical="top"/>
      <protection/>
    </xf>
    <xf numFmtId="49" fontId="4" fillId="0" borderId="13" xfId="65" applyFont="1" applyFill="1" applyBorder="1">
      <alignment vertical="top"/>
      <protection/>
    </xf>
    <xf numFmtId="49" fontId="4" fillId="0" borderId="0" xfId="65" applyFont="1" applyFill="1">
      <alignment vertical="top"/>
      <protection/>
    </xf>
    <xf numFmtId="0" fontId="7" fillId="0" borderId="0" xfId="71" applyFill="1">
      <alignment/>
      <protection/>
    </xf>
    <xf numFmtId="49" fontId="2" fillId="0" borderId="0" xfId="70" applyFont="1" applyFill="1">
      <alignment/>
      <protection/>
    </xf>
    <xf numFmtId="49" fontId="4" fillId="0" borderId="0" xfId="65" applyFill="1">
      <alignment vertical="top"/>
      <protection/>
    </xf>
    <xf numFmtId="49" fontId="16" fillId="0" borderId="0" xfId="63" applyFill="1">
      <alignment horizontal="center" vertical="top"/>
      <protection/>
    </xf>
    <xf numFmtId="0" fontId="0" fillId="0" borderId="0" xfId="0" applyFill="1" applyAlignment="1">
      <alignment/>
    </xf>
    <xf numFmtId="49" fontId="4" fillId="0" borderId="0" xfId="65" applyAlignment="1">
      <alignment horizontal="right" vertical="top"/>
      <protection/>
    </xf>
    <xf numFmtId="49" fontId="3" fillId="0" borderId="0" xfId="65" applyFont="1" applyAlignment="1">
      <alignment horizontal="right" vertical="top"/>
      <protection/>
    </xf>
    <xf numFmtId="49" fontId="2" fillId="0" borderId="0" xfId="70" applyFill="1">
      <alignment/>
      <protection/>
    </xf>
    <xf numFmtId="49" fontId="3" fillId="37" borderId="0" xfId="72" applyFill="1" applyAlignment="1">
      <alignment horizontal="center"/>
      <protection/>
    </xf>
    <xf numFmtId="49" fontId="3" fillId="37" borderId="0" xfId="72" applyFont="1" applyFill="1" applyAlignment="1">
      <alignment horizontal="left"/>
      <protection/>
    </xf>
    <xf numFmtId="49" fontId="4" fillId="35" borderId="0" xfId="67">
      <alignment vertical="top"/>
      <protection/>
    </xf>
    <xf numFmtId="49" fontId="4" fillId="35" borderId="0" xfId="67" applyAlignment="1">
      <alignment horizontal="right" vertical="top"/>
      <protection/>
    </xf>
    <xf numFmtId="49" fontId="3" fillId="37" borderId="0" xfId="72" applyFill="1">
      <alignment/>
      <protection/>
    </xf>
    <xf numFmtId="0" fontId="0" fillId="37" borderId="0" xfId="0" applyFont="1" applyFill="1" applyAlignment="1">
      <alignment/>
    </xf>
    <xf numFmtId="49" fontId="0" fillId="37" borderId="0" xfId="0" applyNumberFormat="1" applyFill="1" applyAlignment="1">
      <alignment horizontal="left"/>
    </xf>
    <xf numFmtId="0" fontId="0" fillId="37" borderId="0" xfId="0" applyFill="1" applyAlignment="1">
      <alignment horizontal="left"/>
    </xf>
    <xf numFmtId="0" fontId="12" fillId="31" borderId="0" xfId="55" applyFont="1" applyFill="1" applyAlignment="1">
      <alignment horizontal="center" vertical="center"/>
      <protection locked="0"/>
    </xf>
    <xf numFmtId="49" fontId="3" fillId="0" borderId="13" xfId="72" applyFont="1" applyBorder="1">
      <alignment/>
      <protection/>
    </xf>
    <xf numFmtId="49" fontId="4" fillId="0" borderId="11" xfId="65" applyFill="1" applyBorder="1">
      <alignment vertical="top"/>
      <protection/>
    </xf>
    <xf numFmtId="0" fontId="16" fillId="0" borderId="0" xfId="0" applyFont="1" applyAlignment="1">
      <alignment horizontal="justify" vertical="top" wrapText="1"/>
    </xf>
    <xf numFmtId="0" fontId="17" fillId="0" borderId="0" xfId="0" applyFont="1" applyAlignment="1">
      <alignment horizontal="justify" vertical="top" wrapText="1"/>
    </xf>
    <xf numFmtId="49" fontId="16" fillId="38" borderId="0" xfId="63" applyFont="1" applyFill="1">
      <alignment horizontal="center" vertical="top"/>
      <protection/>
    </xf>
    <xf numFmtId="0" fontId="7" fillId="38" borderId="0" xfId="71" applyFill="1">
      <alignment/>
      <protection/>
    </xf>
    <xf numFmtId="49" fontId="16" fillId="38" borderId="0" xfId="63" applyFill="1">
      <alignment horizontal="center" vertical="top"/>
      <protection/>
    </xf>
    <xf numFmtId="0" fontId="0" fillId="0" borderId="18" xfId="68" applyBorder="1" applyAlignment="1">
      <alignment vertical="center" wrapText="1"/>
      <protection locked="0"/>
    </xf>
    <xf numFmtId="0" fontId="0" fillId="0" borderId="3" xfId="68" applyBorder="1" applyAlignment="1">
      <alignment vertical="center" wrapText="1"/>
      <protection locked="0"/>
    </xf>
    <xf numFmtId="49" fontId="0" fillId="0" borderId="0" xfId="71" applyNumberFormat="1" applyFont="1">
      <alignment/>
      <protection/>
    </xf>
    <xf numFmtId="49" fontId="0" fillId="0" borderId="0" xfId="71" applyNumberFormat="1" applyFont="1" applyAlignment="1">
      <alignment vertical="top"/>
      <protection/>
    </xf>
    <xf numFmtId="49" fontId="0" fillId="0" borderId="0" xfId="0" applyNumberFormat="1" applyFont="1" applyAlignment="1">
      <alignment vertical="top"/>
    </xf>
    <xf numFmtId="49" fontId="0" fillId="0" borderId="0" xfId="0" applyNumberFormat="1" applyFont="1" applyAlignment="1">
      <alignment/>
    </xf>
    <xf numFmtId="49" fontId="28" fillId="0" borderId="0" xfId="71" applyNumberFormat="1" applyFont="1" applyAlignment="1">
      <alignment vertical="center"/>
      <protection/>
    </xf>
    <xf numFmtId="49" fontId="4" fillId="0" borderId="0" xfId="72" applyFont="1">
      <alignment/>
      <protection/>
    </xf>
    <xf numFmtId="49" fontId="4" fillId="0" borderId="0" xfId="65" applyNumberFormat="1" applyFont="1">
      <alignment vertical="top"/>
      <protection/>
    </xf>
    <xf numFmtId="49" fontId="0" fillId="0" borderId="0" xfId="71" applyNumberFormat="1" applyFont="1" applyAlignment="1">
      <alignment vertical="top"/>
      <protection/>
    </xf>
    <xf numFmtId="0" fontId="0" fillId="36" borderId="3" xfId="69" applyFont="1">
      <alignment vertical="center" wrapText="1"/>
      <protection locked="0"/>
    </xf>
    <xf numFmtId="49" fontId="3" fillId="0" borderId="0" xfId="72" applyAlignment="1" applyProtection="1">
      <alignment wrapText="1"/>
      <protection/>
    </xf>
    <xf numFmtId="0" fontId="3" fillId="0" borderId="0" xfId="72" applyNumberFormat="1" applyFont="1" applyAlignment="1" applyProtection="1">
      <alignment vertical="top" wrapText="1"/>
      <protection/>
    </xf>
    <xf numFmtId="0" fontId="0" fillId="0" borderId="0" xfId="0" applyNumberFormat="1" applyAlignment="1" applyProtection="1">
      <alignment vertical="top" wrapText="1"/>
      <protection/>
    </xf>
    <xf numFmtId="49" fontId="3" fillId="0" borderId="0" xfId="65" applyFont="1" applyProtection="1">
      <alignment vertical="top"/>
      <protection/>
    </xf>
    <xf numFmtId="49" fontId="3" fillId="0" borderId="0" xfId="65" applyFont="1" applyAlignment="1">
      <alignment vertical="top"/>
      <protection/>
    </xf>
    <xf numFmtId="0" fontId="3" fillId="0" borderId="0" xfId="72" applyNumberFormat="1" applyFont="1" applyAlignment="1" applyProtection="1">
      <alignment vertical="top"/>
      <protection/>
    </xf>
    <xf numFmtId="0" fontId="0" fillId="0" borderId="0" xfId="0" applyNumberFormat="1" applyAlignment="1" applyProtection="1">
      <alignment vertical="top"/>
      <protection/>
    </xf>
    <xf numFmtId="0" fontId="28" fillId="0" borderId="0" xfId="0" applyFont="1" applyAlignment="1">
      <alignment/>
    </xf>
    <xf numFmtId="0" fontId="0" fillId="0" borderId="0" xfId="0" applyAlignment="1">
      <alignment vertical="top"/>
    </xf>
    <xf numFmtId="0" fontId="28" fillId="0" borderId="0" xfId="0" applyFont="1" applyAlignment="1">
      <alignment vertical="top"/>
    </xf>
    <xf numFmtId="49" fontId="3" fillId="0" borderId="0" xfId="65" applyFont="1" applyAlignment="1">
      <alignment vertical="top" wrapText="1"/>
      <protection/>
    </xf>
    <xf numFmtId="0" fontId="28" fillId="0" borderId="0" xfId="0" applyFont="1" applyAlignment="1">
      <alignment vertical="top" wrapText="1"/>
    </xf>
    <xf numFmtId="0" fontId="0" fillId="0" borderId="0" xfId="0" applyAlignment="1">
      <alignment vertical="top" wrapText="1"/>
    </xf>
    <xf numFmtId="49" fontId="2" fillId="0" borderId="0" xfId="65" applyFont="1" applyAlignment="1">
      <alignment vertical="top" wrapText="1"/>
      <protection/>
    </xf>
    <xf numFmtId="49" fontId="34" fillId="0" borderId="0" xfId="70" applyFont="1" applyProtection="1">
      <alignment/>
      <protection/>
    </xf>
    <xf numFmtId="49" fontId="0" fillId="0" borderId="0" xfId="0" applyNumberFormat="1" applyAlignment="1">
      <alignment/>
    </xf>
    <xf numFmtId="0" fontId="0" fillId="0" borderId="0" xfId="0" applyAlignment="1" applyProtection="1">
      <alignment/>
      <protection/>
    </xf>
    <xf numFmtId="0" fontId="28" fillId="0" borderId="0" xfId="0" applyFont="1" applyAlignment="1" applyProtection="1">
      <alignment/>
      <protection/>
    </xf>
    <xf numFmtId="49" fontId="3" fillId="0" borderId="0" xfId="72" applyNumberFormat="1" applyBorder="1" applyProtection="1">
      <alignment/>
      <protection/>
    </xf>
    <xf numFmtId="49" fontId="28" fillId="0" borderId="0" xfId="0" applyNumberFormat="1" applyFont="1" applyAlignment="1" applyProtection="1">
      <alignment/>
      <protection/>
    </xf>
    <xf numFmtId="0" fontId="4" fillId="0" borderId="0" xfId="65" applyNumberFormat="1" applyFont="1" applyProtection="1">
      <alignment vertical="top"/>
      <protection/>
    </xf>
    <xf numFmtId="0" fontId="28" fillId="0" borderId="0" xfId="0" applyNumberFormat="1" applyFont="1" applyAlignment="1" applyProtection="1">
      <alignment horizontal="left"/>
      <protection/>
    </xf>
    <xf numFmtId="0" fontId="3" fillId="0" borderId="0" xfId="72" applyNumberFormat="1" applyAlignment="1" applyProtection="1">
      <alignment horizontal="left"/>
      <protection/>
    </xf>
    <xf numFmtId="49" fontId="3" fillId="0" borderId="0" xfId="72" applyNumberFormat="1" applyProtection="1">
      <alignment/>
      <protection/>
    </xf>
    <xf numFmtId="49" fontId="3" fillId="0" borderId="0" xfId="72" applyNumberFormat="1" applyFont="1" applyAlignment="1" applyProtection="1">
      <alignment vertical="top" wrapText="1"/>
      <protection/>
    </xf>
    <xf numFmtId="0" fontId="0" fillId="0" borderId="3" xfId="68" applyFont="1">
      <alignment vertical="center" wrapText="1"/>
      <protection locked="0"/>
    </xf>
    <xf numFmtId="49" fontId="4" fillId="0" borderId="13" xfId="65" applyFill="1" applyBorder="1">
      <alignment vertical="top"/>
      <protection/>
    </xf>
    <xf numFmtId="0" fontId="4" fillId="0" borderId="0" xfId="57" applyFont="1" applyAlignment="1">
      <alignment horizontal="justify" vertical="top"/>
      <protection/>
    </xf>
    <xf numFmtId="0" fontId="0" fillId="0" borderId="0" xfId="0" applyAlignment="1">
      <alignment horizontal="justify" vertical="top"/>
    </xf>
    <xf numFmtId="0" fontId="8" fillId="0" borderId="0" xfId="55" applyFont="1" applyAlignment="1">
      <alignment horizontal="justify" vertical="top"/>
      <protection locked="0"/>
    </xf>
    <xf numFmtId="0" fontId="6" fillId="0" borderId="0" xfId="49" applyFont="1" applyAlignment="1">
      <alignment vertical="center"/>
      <protection/>
    </xf>
    <xf numFmtId="0" fontId="4" fillId="0" borderId="0" xfId="57" applyFont="1">
      <alignment horizontal="justify" vertical="top" wrapText="1"/>
      <protection/>
    </xf>
    <xf numFmtId="0" fontId="67" fillId="0" borderId="0" xfId="55" applyFont="1" applyFill="1" applyAlignment="1">
      <alignment/>
      <protection locked="0"/>
    </xf>
    <xf numFmtId="0" fontId="12" fillId="27" borderId="0" xfId="55" applyFont="1" applyFill="1" applyAlignment="1">
      <alignment horizontal="center" vertical="center"/>
      <protection locked="0"/>
    </xf>
    <xf numFmtId="0" fontId="16" fillId="0" borderId="0" xfId="0" applyFont="1" applyAlignment="1">
      <alignment horizontal="justify" vertical="top" wrapText="1"/>
    </xf>
    <xf numFmtId="0" fontId="17" fillId="0" borderId="0" xfId="0" applyFont="1" applyAlignment="1">
      <alignment horizontal="justify" vertical="top" wrapText="1"/>
    </xf>
    <xf numFmtId="0" fontId="4" fillId="0" borderId="0" xfId="57">
      <alignment horizontal="justify" vertical="top" wrapText="1"/>
      <protection/>
    </xf>
    <xf numFmtId="0" fontId="17" fillId="0" borderId="0" xfId="0" applyFont="1" applyAlignment="1">
      <alignment horizontal="left" vertical="top" wrapText="1"/>
    </xf>
    <xf numFmtId="0" fontId="4" fillId="0" borderId="0" xfId="57" applyFont="1" applyAlignment="1">
      <alignment horizontal="justify" vertical="top" wrapText="1"/>
      <protection/>
    </xf>
    <xf numFmtId="0" fontId="4" fillId="0" borderId="0" xfId="57" applyFont="1" applyFill="1">
      <alignment horizontal="justify" vertical="top" wrapText="1"/>
      <protection/>
    </xf>
    <xf numFmtId="0" fontId="4" fillId="0" borderId="0" xfId="57" applyFill="1">
      <alignment horizontal="justify" vertical="top" wrapText="1"/>
      <protection/>
    </xf>
    <xf numFmtId="49" fontId="3" fillId="0" borderId="0" xfId="65" applyFont="1" applyBorder="1" applyAlignment="1">
      <alignment horizontal="right" vertical="top"/>
      <protection/>
    </xf>
    <xf numFmtId="49" fontId="3" fillId="0" borderId="0" xfId="72" applyFont="1" applyAlignment="1">
      <alignment horizontal="justify" wrapText="1"/>
      <protection/>
    </xf>
    <xf numFmtId="0" fontId="12" fillId="27" borderId="0" xfId="40">
      <alignment horizontal="center" vertical="center"/>
      <protection locked="0"/>
    </xf>
    <xf numFmtId="49" fontId="3" fillId="0" borderId="0" xfId="65" applyFont="1" applyAlignment="1">
      <alignment horizontal="right" vertical="top"/>
      <protection/>
    </xf>
    <xf numFmtId="0" fontId="0" fillId="0" borderId="3" xfId="68">
      <alignment vertical="center" wrapText="1"/>
      <protection locked="0"/>
    </xf>
    <xf numFmtId="49" fontId="4" fillId="0" borderId="0" xfId="65" applyFont="1" applyFill="1" applyAlignment="1">
      <alignment vertical="top" wrapText="1"/>
      <protection/>
    </xf>
    <xf numFmtId="0" fontId="0" fillId="0" borderId="0" xfId="0" applyFill="1" applyAlignment="1">
      <alignment wrapText="1"/>
    </xf>
    <xf numFmtId="0" fontId="7" fillId="0" borderId="19" xfId="71" applyBorder="1">
      <alignment/>
      <protection/>
    </xf>
    <xf numFmtId="0" fontId="0" fillId="0" borderId="18" xfId="68" applyBorder="1">
      <alignment vertical="center" wrapText="1"/>
      <protection locked="0"/>
    </xf>
    <xf numFmtId="0" fontId="0" fillId="0" borderId="20" xfId="68" applyBorder="1">
      <alignment vertical="center" wrapText="1"/>
      <protection locked="0"/>
    </xf>
    <xf numFmtId="0" fontId="12" fillId="31" borderId="0" xfId="55" applyFont="1" applyFill="1" applyAlignment="1">
      <alignment horizontal="center" vertical="center"/>
      <protection locked="0"/>
    </xf>
    <xf numFmtId="49" fontId="3" fillId="0" borderId="0" xfId="65" applyFont="1" applyAlignment="1">
      <alignment horizontal="center" vertical="center"/>
      <protection/>
    </xf>
    <xf numFmtId="0" fontId="7" fillId="0" borderId="21" xfId="71" applyBorder="1">
      <alignment/>
      <protection/>
    </xf>
    <xf numFmtId="49" fontId="3" fillId="0" borderId="0" xfId="65" applyFont="1" applyAlignment="1">
      <alignment horizontal="left" vertical="top"/>
      <protection/>
    </xf>
    <xf numFmtId="49" fontId="2" fillId="0" borderId="0" xfId="73">
      <alignment horizontal="center"/>
      <protection/>
    </xf>
    <xf numFmtId="0" fontId="3" fillId="0" borderId="0" xfId="72" applyNumberFormat="1" applyFont="1" applyAlignment="1" applyProtection="1">
      <alignment vertical="top" wrapText="1"/>
      <protection/>
    </xf>
    <xf numFmtId="0" fontId="0" fillId="0" borderId="0" xfId="0" applyNumberFormat="1" applyAlignment="1" applyProtection="1">
      <alignment vertical="top" wrapText="1"/>
      <protection/>
    </xf>
    <xf numFmtId="0" fontId="0" fillId="0" borderId="0" xfId="0" applyAlignment="1">
      <alignment wrapText="1"/>
    </xf>
    <xf numFmtId="0" fontId="0" fillId="0" borderId="0" xfId="0" applyAlignment="1">
      <alignment/>
    </xf>
    <xf numFmtId="0" fontId="28" fillId="0" borderId="0" xfId="0" applyFont="1" applyAlignment="1" applyProtection="1">
      <alignment/>
      <protection/>
    </xf>
    <xf numFmtId="0" fontId="28" fillId="0" borderId="0" xfId="0" applyFont="1" applyAlignment="1">
      <alignment/>
    </xf>
    <xf numFmtId="49" fontId="13" fillId="0" borderId="0" xfId="65" applyFont="1" applyAlignment="1" applyProtection="1">
      <alignment vertical="top"/>
      <protection/>
    </xf>
    <xf numFmtId="0" fontId="35" fillId="0" borderId="0" xfId="0" applyFont="1" applyAlignment="1">
      <alignment/>
    </xf>
    <xf numFmtId="49" fontId="13" fillId="0" borderId="0" xfId="72" applyFont="1" applyAlignment="1" applyProtection="1">
      <alignment/>
      <protection/>
    </xf>
    <xf numFmtId="49" fontId="3" fillId="0" borderId="0" xfId="72" applyAlignment="1" applyProtection="1">
      <alignment wrapText="1"/>
      <protection/>
    </xf>
    <xf numFmtId="49" fontId="3" fillId="0" borderId="0" xfId="65" applyFont="1" applyAlignment="1">
      <alignment vertical="top" wrapText="1"/>
      <protection/>
    </xf>
    <xf numFmtId="0" fontId="0" fillId="0" borderId="0" xfId="0" applyAlignment="1">
      <alignment vertical="top" wrapText="1"/>
    </xf>
    <xf numFmtId="49" fontId="2" fillId="0" borderId="0" xfId="65" applyFont="1" applyAlignment="1">
      <alignment vertical="top" wrapText="1"/>
      <protection/>
    </xf>
    <xf numFmtId="0" fontId="33" fillId="0" borderId="0" xfId="0" applyFont="1" applyAlignment="1">
      <alignment vertical="top" wrapText="1"/>
    </xf>
    <xf numFmtId="0" fontId="3" fillId="0" borderId="0" xfId="72" applyNumberFormat="1" applyFont="1" applyAlignment="1" applyProtection="1">
      <alignment vertical="top"/>
      <protection/>
    </xf>
    <xf numFmtId="0" fontId="0" fillId="0" borderId="0" xfId="0" applyAlignment="1">
      <alignment vertical="top"/>
    </xf>
    <xf numFmtId="49" fontId="3" fillId="0" borderId="0" xfId="65" applyFont="1" applyAlignment="1">
      <alignment vertical="top"/>
      <protection/>
    </xf>
    <xf numFmtId="0" fontId="28" fillId="0" borderId="0" xfId="0" applyFont="1" applyAlignment="1">
      <alignment vertical="top"/>
    </xf>
    <xf numFmtId="49" fontId="4" fillId="0" borderId="0" xfId="65" applyAlignment="1">
      <alignment vertical="top"/>
      <protection/>
    </xf>
    <xf numFmtId="49" fontId="28" fillId="0" borderId="0" xfId="71" applyNumberFormat="1" applyFont="1" applyAlignment="1">
      <alignment/>
      <protection/>
    </xf>
    <xf numFmtId="49" fontId="3" fillId="37" borderId="0" xfId="72" applyFont="1" applyFill="1" applyAlignment="1">
      <alignment horizontal="left"/>
      <protection/>
    </xf>
    <xf numFmtId="49" fontId="3" fillId="37" borderId="0" xfId="72" applyFill="1" applyAlignment="1">
      <alignment horizontal="left"/>
      <protection/>
    </xf>
    <xf numFmtId="49" fontId="3" fillId="0" borderId="22" xfId="72" applyBorder="1" applyAlignment="1">
      <alignment horizontal="center"/>
      <protection/>
    </xf>
    <xf numFmtId="49" fontId="3" fillId="0" borderId="23" xfId="72" applyBorder="1" applyAlignment="1">
      <alignment horizontal="center"/>
      <protection/>
    </xf>
    <xf numFmtId="49" fontId="3" fillId="0" borderId="24" xfId="72" applyBorder="1" applyAlignment="1">
      <alignment horizontal="center"/>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tnLinks" xfId="40"/>
    <cellStyle name="Calculation" xfId="41"/>
    <cellStyle name="Check Cell" xfId="42"/>
    <cellStyle name="CheckAnswered" xfId="43"/>
    <cellStyle name="Explanatory Text" xfId="44"/>
    <cellStyle name="Followed Hyperlink" xfId="45"/>
    <cellStyle name="Good" xfId="46"/>
    <cellStyle name="GoToCell" xfId="47"/>
    <cellStyle name="GuidanceLinks" xfId="48"/>
    <cellStyle name="Header" xfId="49"/>
    <cellStyle name="Heading 1" xfId="50"/>
    <cellStyle name="Heading 2" xfId="51"/>
    <cellStyle name="Heading 3" xfId="52"/>
    <cellStyle name="Heading 4" xfId="53"/>
    <cellStyle name="Hidden" xfId="54"/>
    <cellStyle name="Hyperlink" xfId="55"/>
    <cellStyle name="Input" xfId="56"/>
    <cellStyle name="Intro" xfId="57"/>
    <cellStyle name="Linked Cell" xfId="58"/>
    <cellStyle name="Neutral" xfId="59"/>
    <cellStyle name="Note" xfId="60"/>
    <cellStyle name="Output" xfId="61"/>
    <cellStyle name="Pg" xfId="62"/>
    <cellStyle name="PgNo" xfId="63"/>
    <cellStyle name="Qs" xfId="64"/>
    <cellStyle name="Question" xfId="65"/>
    <cellStyle name="Question2" xfId="66"/>
    <cellStyle name="QVal" xfId="67"/>
    <cellStyle name="Response" xfId="68"/>
    <cellStyle name="ResponseTxt" xfId="69"/>
    <cellStyle name="SectionHeading" xfId="70"/>
    <cellStyle name="Spacers" xfId="71"/>
    <cellStyle name="SubHeading" xfId="72"/>
    <cellStyle name="ThanksText" xfId="73"/>
    <cellStyle name="Title" xfId="74"/>
    <cellStyle name="Total" xfId="75"/>
    <cellStyle name="ViewResponse" xfId="76"/>
    <cellStyle name="Warning Text" xfId="77"/>
  </cellStyles>
  <dxfs count="48">
    <dxf>
      <font>
        <color indexed="10"/>
      </font>
    </dxf>
    <dxf>
      <font>
        <color rgb="FF00B050"/>
      </font>
    </dxf>
    <dxf>
      <font>
        <color rgb="FF00B050"/>
      </font>
      <fill>
        <patternFill>
          <fgColor theme="0"/>
        </patternFill>
      </fill>
    </dxf>
    <dxf>
      <font>
        <color rgb="FF00B050"/>
      </font>
      <fill>
        <patternFill>
          <fgColor theme="0"/>
        </patternFill>
      </fill>
    </dxf>
    <dxf>
      <font>
        <color rgb="FF00B050"/>
      </font>
      <fill>
        <patternFill>
          <fgColor theme="0"/>
        </patternFill>
      </fill>
    </dxf>
    <dxf>
      <font>
        <color rgb="FF00B050"/>
      </font>
      <fill>
        <patternFill>
          <fgColor theme="0"/>
        </patternFill>
      </fill>
    </dxf>
    <dxf>
      <font>
        <color rgb="FF00B050"/>
      </font>
      <fill>
        <patternFill>
          <fgColor theme="0"/>
        </patternFill>
      </fill>
    </dxf>
    <dxf>
      <font>
        <color rgb="FF00B050"/>
      </font>
      <fill>
        <patternFill>
          <fgColor theme="0"/>
        </patternFill>
      </fill>
    </dxf>
    <dxf>
      <font>
        <color rgb="FF00B050"/>
      </font>
      <fill>
        <patternFill>
          <fgColor theme="0"/>
        </patternFill>
      </fill>
    </dxf>
    <dxf>
      <font>
        <color rgb="FF00B050"/>
      </font>
      <fill>
        <patternFill>
          <fgColor theme="0"/>
        </patternFill>
      </fill>
    </dxf>
    <dxf>
      <font>
        <color rgb="FF00B050"/>
      </font>
      <fill>
        <patternFill>
          <fgColor theme="0"/>
        </patternFill>
      </fill>
    </dxf>
    <dxf>
      <font>
        <color rgb="FF00B050"/>
      </font>
      <fill>
        <patternFill>
          <fgColor theme="0"/>
        </patternFill>
      </fill>
    </dxf>
    <dxf>
      <font>
        <color rgb="FF00B050"/>
      </font>
      <fill>
        <patternFill>
          <fgColor theme="0"/>
        </patternFill>
      </fill>
    </dxf>
    <dxf>
      <font>
        <color rgb="FF00B050"/>
      </font>
      <fill>
        <patternFill>
          <fgColor theme="0"/>
        </patternFill>
      </fill>
    </dxf>
    <dxf>
      <font>
        <color rgb="FF00B050"/>
      </font>
      <fill>
        <patternFill>
          <fgColor theme="0"/>
        </patternFill>
      </fill>
    </dxf>
    <dxf>
      <font>
        <color rgb="FF00B050"/>
      </font>
      <fill>
        <patternFill>
          <fgColor theme="0"/>
        </patternFill>
      </fill>
    </dxf>
    <dxf>
      <font>
        <color rgb="FF00B050"/>
      </font>
      <fill>
        <patternFill>
          <fgColor theme="0"/>
        </patternFill>
      </fill>
    </dxf>
    <dxf>
      <font>
        <color rgb="FFFF0000"/>
      </font>
    </dxf>
    <dxf>
      <font>
        <color rgb="FF00B050"/>
      </font>
    </dxf>
    <dxf>
      <font>
        <color rgb="FFFF0000"/>
      </font>
    </dxf>
    <dxf>
      <font>
        <color rgb="FF00B050"/>
      </font>
    </dxf>
    <dxf>
      <font>
        <color rgb="FF00B050"/>
      </font>
    </dxf>
    <dxf>
      <font>
        <color rgb="FF00B050"/>
      </font>
    </dxf>
    <dxf>
      <font>
        <color rgb="FFFF0000"/>
      </font>
    </dxf>
    <dxf>
      <font>
        <color indexed="10"/>
      </font>
    </dxf>
    <dxf>
      <font>
        <color rgb="FF00B050"/>
      </font>
    </dxf>
    <dxf>
      <font>
        <color rgb="FFFF0000"/>
      </font>
    </dxf>
    <dxf>
      <font>
        <color rgb="FF00B050"/>
      </font>
    </dxf>
    <dxf>
      <font>
        <color rgb="FF00B050"/>
      </font>
    </dxf>
    <dxf>
      <font>
        <color rgb="FFFF0000"/>
      </font>
    </dxf>
    <dxf>
      <font>
        <color indexed="1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00B050"/>
      </font>
    </dxf>
    <dxf>
      <font>
        <color rgb="FFFF0000"/>
      </font>
    </dxf>
    <dxf>
      <font>
        <color rgb="FFFF0000"/>
      </font>
    </dxf>
    <dxf>
      <font>
        <name val="Cambria"/>
        <color rgb="FF00B050"/>
      </font>
    </dxf>
    <dxf>
      <font>
        <b/>
        <i val="0"/>
        <color indexed="10"/>
      </font>
    </dxf>
    <dxf>
      <font>
        <b/>
        <i val="0"/>
        <color rgb="FFF93F26"/>
      </font>
      <border/>
    </dxf>
    <dxf>
      <font>
        <color rgb="FF00B050"/>
      </font>
      <border/>
    </dxf>
    <dxf>
      <font>
        <color rgb="FFFF0000"/>
      </font>
      <border/>
    </dxf>
    <dxf>
      <font>
        <color rgb="FFF93F26"/>
      </font>
      <border/>
    </dxf>
    <dxf>
      <font>
        <color rgb="FF00B050"/>
      </font>
      <fill>
        <patternFill>
          <fgColor theme="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93F2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5EEFF"/>
      <rgbColor rgb="00CCFFCC"/>
      <rgbColor rgb="00FFFF99"/>
      <rgbColor rgb="0099CCFF"/>
      <rgbColor rgb="00FF99CC"/>
      <rgbColor rgb="00CC99FF"/>
      <rgbColor rgb="00FEDDD8"/>
      <rgbColor rgb="003366FF"/>
      <rgbColor rgb="0033CCCC"/>
      <rgbColor rgb="0099CC00"/>
      <rgbColor rgb="00FFCC00"/>
      <rgbColor rgb="00FF9900"/>
      <rgbColor rgb="00FF6600"/>
      <rgbColor rgb="00666699"/>
      <rgbColor rgb="00969696"/>
      <rgbColor rgb="00002868"/>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0</xdr:rowOff>
    </xdr:from>
    <xdr:to>
      <xdr:col>4</xdr:col>
      <xdr:colOff>76200</xdr:colOff>
      <xdr:row>0</xdr:row>
      <xdr:rowOff>704850</xdr:rowOff>
    </xdr:to>
    <xdr:pic>
      <xdr:nvPicPr>
        <xdr:cNvPr id="1" name="Picture 17"/>
        <xdr:cNvPicPr preferRelativeResize="1">
          <a:picLocks noChangeAspect="1"/>
        </xdr:cNvPicPr>
      </xdr:nvPicPr>
      <xdr:blipFill>
        <a:blip r:embed="rId1"/>
        <a:stretch>
          <a:fillRect/>
        </a:stretch>
      </xdr:blipFill>
      <xdr:spPr>
        <a:xfrm>
          <a:off x="371475" y="0"/>
          <a:ext cx="107632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escensus.org.uk/" TargetMode="External" /><Relationship Id="rId2" Type="http://schemas.openxmlformats.org/officeDocument/2006/relationships/hyperlink" Target="https://cescensus.org.uk/"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esew.org.uk/standard.asp?id=8758"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esew.org.uk/standard.asp?id=8758"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esew.org.uk/standard.asp?id=8758"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esew.org.uk/standard.asp?id=8758"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census@catholiceducation.org.uk" TargetMode="Externa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S24"/>
  <sheetViews>
    <sheetView showGridLines="0" showRowColHeaders="0" tabSelected="1" zoomScale="80" zoomScaleNormal="80" zoomScalePageLayoutView="0" workbookViewId="0" topLeftCell="A1">
      <pane ySplit="2" topLeftCell="A3" activePane="bottomLeft" state="frozen"/>
      <selection pane="topLeft" activeCell="A2" sqref="A2"/>
      <selection pane="bottomLeft" activeCell="H8" sqref="H8:J8"/>
    </sheetView>
  </sheetViews>
  <sheetFormatPr defaultColWidth="8.88671875" defaultRowHeight="15"/>
  <cols>
    <col min="1" max="1" width="2.6640625" style="0" customWidth="1"/>
    <col min="2" max="2" width="2.88671875" style="17" customWidth="1"/>
    <col min="3" max="3" width="6.3359375" style="17" bestFit="1" customWidth="1"/>
    <col min="4" max="4" width="4.10546875" style="17" customWidth="1"/>
    <col min="5" max="5" width="16.10546875" style="17" customWidth="1"/>
    <col min="6" max="6" width="11.10546875" style="17" customWidth="1"/>
    <col min="7" max="7" width="2.6640625" style="17" customWidth="1"/>
    <col min="8" max="8" width="8.4453125" style="17" customWidth="1"/>
    <col min="9" max="9" width="2.10546875" style="17" customWidth="1"/>
    <col min="10" max="10" width="5.88671875" style="17" customWidth="1"/>
    <col min="11" max="11" width="16.6640625" style="17" customWidth="1"/>
  </cols>
  <sheetData>
    <row r="1" ht="105.75" customHeight="1"/>
    <row r="2" spans="1:11" ht="44.25" customHeight="1">
      <c r="A2" s="139" t="str">
        <f>CensusTitle</f>
        <v>CES Census 2024</v>
      </c>
      <c r="B2" s="139"/>
      <c r="C2" s="139"/>
      <c r="D2" s="139"/>
      <c r="E2" s="139"/>
      <c r="F2" s="139"/>
      <c r="G2" s="139"/>
      <c r="H2" s="139"/>
      <c r="I2" s="139"/>
      <c r="J2" s="20"/>
      <c r="K2"/>
    </row>
    <row r="3" s="9" customFormat="1" ht="1.5" customHeight="1"/>
    <row r="4" s="9" customFormat="1" ht="5.25" hidden="1">
      <c r="A4" s="45"/>
    </row>
    <row r="5" ht="4.5" customHeight="1" hidden="1"/>
    <row r="6" spans="1:11" ht="141" customHeight="1">
      <c r="A6" s="140" t="s">
        <v>841</v>
      </c>
      <c r="B6" s="140"/>
      <c r="C6" s="140"/>
      <c r="D6" s="140"/>
      <c r="E6" s="140"/>
      <c r="F6" s="140"/>
      <c r="G6" s="140"/>
      <c r="H6" s="140"/>
      <c r="I6" s="140"/>
      <c r="J6" s="140"/>
      <c r="K6" s="140"/>
    </row>
    <row r="7" ht="7.5" customHeight="1"/>
    <row r="8" spans="1:11" ht="17.25" customHeight="1">
      <c r="A8" s="136" t="s">
        <v>836</v>
      </c>
      <c r="B8" s="136"/>
      <c r="C8" s="136"/>
      <c r="D8" s="136"/>
      <c r="E8" s="136"/>
      <c r="F8" s="136"/>
      <c r="G8" s="136"/>
      <c r="H8" s="141" t="s">
        <v>829</v>
      </c>
      <c r="I8" s="141"/>
      <c r="J8" s="141"/>
      <c r="K8"/>
    </row>
    <row r="9" spans="1:11" ht="47.25" customHeight="1">
      <c r="A9" s="147" t="s">
        <v>729</v>
      </c>
      <c r="B9" s="147"/>
      <c r="C9" s="147"/>
      <c r="D9" s="147"/>
      <c r="E9" s="147"/>
      <c r="F9" s="147"/>
      <c r="G9" s="147"/>
      <c r="H9" s="147"/>
      <c r="I9" s="147"/>
      <c r="J9" s="147"/>
      <c r="K9" s="147"/>
    </row>
    <row r="10" ht="7.5" customHeight="1"/>
    <row r="11" spans="1:11" ht="18" customHeight="1">
      <c r="A11" s="145" t="s">
        <v>627</v>
      </c>
      <c r="B11" s="145"/>
      <c r="C11" s="145"/>
      <c r="D11" s="145"/>
      <c r="E11" s="145"/>
      <c r="F11" s="145"/>
      <c r="G11" s="145"/>
      <c r="H11" s="145"/>
      <c r="I11" s="145"/>
      <c r="J11" s="145"/>
      <c r="K11" s="145"/>
    </row>
    <row r="12" spans="1:11" ht="18" customHeight="1">
      <c r="A12" s="148" t="s">
        <v>779</v>
      </c>
      <c r="B12" s="149"/>
      <c r="C12" s="149"/>
      <c r="D12" s="149"/>
      <c r="E12" s="149"/>
      <c r="F12" s="149"/>
      <c r="G12" s="149"/>
      <c r="H12" s="149"/>
      <c r="I12" s="149"/>
      <c r="J12" s="149"/>
      <c r="K12" s="149"/>
    </row>
    <row r="13" spans="1:6" ht="18" customHeight="1">
      <c r="A13" s="17" t="s">
        <v>628</v>
      </c>
      <c r="B13" s="140" t="str">
        <f>EnqTel</f>
        <v>0207 901 1909</v>
      </c>
      <c r="C13" s="145"/>
      <c r="D13" s="145"/>
      <c r="E13" s="145"/>
      <c r="F13" s="145"/>
    </row>
    <row r="14" spans="1:6" ht="18" customHeight="1">
      <c r="A14" s="17" t="s">
        <v>629</v>
      </c>
      <c r="B14" s="145" t="str">
        <f>EnqEmail</f>
        <v>census@catholiceducation.org.uk</v>
      </c>
      <c r="C14" s="145"/>
      <c r="D14" s="145"/>
      <c r="E14" s="145"/>
      <c r="F14" s="145"/>
    </row>
    <row r="15" ht="7.5" customHeight="1"/>
    <row r="16" ht="7.5" customHeight="1"/>
    <row r="17" spans="1:14" ht="78.75" customHeight="1" hidden="1">
      <c r="A17" s="143" t="s">
        <v>727</v>
      </c>
      <c r="B17" s="144"/>
      <c r="C17" s="144"/>
      <c r="D17" s="144"/>
      <c r="E17" s="144"/>
      <c r="F17" s="144"/>
      <c r="G17" s="144"/>
      <c r="H17" s="144"/>
      <c r="I17" s="144"/>
      <c r="J17" s="144"/>
      <c r="K17" s="144"/>
      <c r="N17" s="16"/>
    </row>
    <row r="18" spans="1:14" ht="15.75" customHeight="1">
      <c r="A18" s="93"/>
      <c r="B18" s="94"/>
      <c r="C18" s="94"/>
      <c r="D18" s="94"/>
      <c r="E18" s="94"/>
      <c r="F18" s="94"/>
      <c r="G18" s="94"/>
      <c r="H18" s="94"/>
      <c r="I18" s="94"/>
      <c r="J18" s="94"/>
      <c r="K18" s="94"/>
      <c r="N18" s="16"/>
    </row>
    <row r="19" spans="1:14" ht="77.25" customHeight="1">
      <c r="A19" s="146" t="s">
        <v>827</v>
      </c>
      <c r="B19" s="146"/>
      <c r="C19" s="146"/>
      <c r="D19" s="146"/>
      <c r="E19" s="146"/>
      <c r="F19" s="146"/>
      <c r="G19" s="146"/>
      <c r="H19" s="146"/>
      <c r="I19" s="146"/>
      <c r="J19" s="146"/>
      <c r="K19" s="146"/>
      <c r="N19" s="16"/>
    </row>
    <row r="20" spans="1:14" ht="13.5" customHeight="1">
      <c r="A20" s="143"/>
      <c r="B20" s="143"/>
      <c r="C20" s="143"/>
      <c r="D20" s="143"/>
      <c r="E20" s="143"/>
      <c r="F20" s="143"/>
      <c r="G20" s="143"/>
      <c r="H20" s="143"/>
      <c r="I20" s="143"/>
      <c r="J20" s="143"/>
      <c r="K20" s="143"/>
      <c r="N20" s="16"/>
    </row>
    <row r="21" spans="1:10" ht="15" customHeight="1">
      <c r="A21" s="138"/>
      <c r="B21" s="138"/>
      <c r="C21" s="138"/>
      <c r="D21" s="138"/>
      <c r="E21"/>
      <c r="F21"/>
      <c r="G21" s="46"/>
      <c r="H21" s="46"/>
      <c r="I21"/>
      <c r="J21"/>
    </row>
    <row r="22" spans="4:11" ht="26.25" customHeight="1">
      <c r="D22" s="47"/>
      <c r="E22" s="47"/>
      <c r="J22" s="142" t="s">
        <v>820</v>
      </c>
      <c r="K22" s="142"/>
    </row>
    <row r="24" spans="1:19" ht="18" customHeight="1">
      <c r="A24" s="136" t="str">
        <f>Copyright</f>
        <v>© Copyright CES January 2024.  All rights reserved.</v>
      </c>
      <c r="B24" s="137"/>
      <c r="C24" s="137"/>
      <c r="D24" s="137"/>
      <c r="E24" s="137"/>
      <c r="F24" s="137"/>
      <c r="G24" s="137"/>
      <c r="H24" s="137"/>
      <c r="I24" s="137"/>
      <c r="J24" s="137"/>
      <c r="K24" s="137"/>
      <c r="L24" s="18"/>
      <c r="M24" s="18"/>
      <c r="N24" s="18"/>
      <c r="O24" s="18"/>
      <c r="P24" s="18"/>
      <c r="Q24" s="18"/>
      <c r="R24" s="18"/>
      <c r="S24" s="18"/>
    </row>
  </sheetData>
  <sheetProtection password="D3BD" sheet="1" selectLockedCells="1"/>
  <mergeCells count="15">
    <mergeCell ref="A19:K19"/>
    <mergeCell ref="B13:F13"/>
    <mergeCell ref="A9:K9"/>
    <mergeCell ref="A11:K11"/>
    <mergeCell ref="A12:K12"/>
    <mergeCell ref="A24:K24"/>
    <mergeCell ref="A21:D21"/>
    <mergeCell ref="A2:I2"/>
    <mergeCell ref="A6:K6"/>
    <mergeCell ref="A8:G8"/>
    <mergeCell ref="H8:J8"/>
    <mergeCell ref="J22:K22"/>
    <mergeCell ref="A17:K17"/>
    <mergeCell ref="B14:F14"/>
    <mergeCell ref="A20:K20"/>
  </mergeCells>
  <hyperlinks>
    <hyperlink ref="J22" location="Page2Top" display="Next part: qs 1 to 34"/>
    <hyperlink ref="J22:K22" location="Page2Top" tooltip="Next part: qs 1 to 28" display="Next part: qs 1 to 28"/>
    <hyperlink ref="H8" r:id="rId1" display="https://cescensus.org.uk"/>
    <hyperlink ref="H8:J8" r:id="rId2" display="census website."/>
  </hyperlinks>
  <printOptions horizontalCentered="1"/>
  <pageMargins left="0.3937007874015748" right="0.3937007874015748" top="0.3937007874015748" bottom="0.8267716535433072" header="0.5118110236220472" footer="0.31496062992125984"/>
  <pageSetup fitToHeight="1" fitToWidth="1" horizontalDpi="600" verticalDpi="600" orientation="portrait" paperSize="9" r:id="rId4"/>
  <headerFooter alignWithMargins="0">
    <oddFooter>&amp;L&amp;11&amp;Z&amp;F
&amp;R&amp;11© Copyright CESEW February 2009.  All rights reserved.</oddFooter>
  </headerFooter>
  <drawing r:id="rId3"/>
</worksheet>
</file>

<file path=xl/worksheets/sheet2.xml><?xml version="1.0" encoding="utf-8"?>
<worksheet xmlns="http://schemas.openxmlformats.org/spreadsheetml/2006/main" xmlns:r="http://schemas.openxmlformats.org/officeDocument/2006/relationships">
  <sheetPr>
    <pageSetUpPr fitToPage="1"/>
  </sheetPr>
  <dimension ref="A1:I88"/>
  <sheetViews>
    <sheetView showGridLines="0" showRowColHeaders="0" zoomScale="80" zoomScaleNormal="80" zoomScaleSheetLayoutView="50" zoomScalePageLayoutView="0" workbookViewId="0" topLeftCell="A1">
      <pane ySplit="1" topLeftCell="A2" activePane="bottomLeft" state="frozen"/>
      <selection pane="topLeft" activeCell="A2" sqref="A2"/>
      <selection pane="bottomLeft" activeCell="G30" sqref="G30"/>
    </sheetView>
  </sheetViews>
  <sheetFormatPr defaultColWidth="8.88671875" defaultRowHeight="15"/>
  <cols>
    <col min="1" max="1" width="5.4453125" style="0" customWidth="1"/>
    <col min="2" max="2" width="21.10546875" style="0" customWidth="1"/>
    <col min="3" max="3" width="23.10546875" style="0" customWidth="1"/>
    <col min="4" max="4" width="23.5546875" style="0" customWidth="1"/>
    <col min="5" max="5" width="5.4453125" style="0" customWidth="1"/>
    <col min="6" max="6" width="0.10546875" style="0" customWidth="1"/>
    <col min="7" max="7" width="25.4453125" style="0" customWidth="1"/>
    <col min="8" max="8" width="5.3359375" style="0" bestFit="1" customWidth="1"/>
    <col min="9" max="9" width="20.10546875" style="0" customWidth="1"/>
    <col min="10" max="10" width="6.88671875" style="0" customWidth="1"/>
  </cols>
  <sheetData>
    <row r="1" s="9" customFormat="1" ht="54" customHeight="1">
      <c r="A1" s="69" t="str">
        <f>CensusTitle</f>
        <v>CES Census 2024</v>
      </c>
    </row>
    <row r="2" s="9" customFormat="1" ht="5.25">
      <c r="A2" s="45"/>
    </row>
    <row r="3" spans="1:4" s="9" customFormat="1" ht="20.25" customHeight="1">
      <c r="A3" s="151" t="s">
        <v>778</v>
      </c>
      <c r="B3" s="151"/>
      <c r="C3" s="151"/>
      <c r="D3" s="151"/>
    </row>
    <row r="4" spans="1:9" s="9" customFormat="1" ht="28.5" customHeight="1">
      <c r="A4" s="151"/>
      <c r="B4" s="151"/>
      <c r="C4" s="151"/>
      <c r="D4" s="151"/>
      <c r="G4" s="90" t="s">
        <v>743</v>
      </c>
      <c r="I4" s="104"/>
    </row>
    <row r="5" spans="8:9" s="9" customFormat="1" ht="15">
      <c r="H5" s="56"/>
      <c r="I5" s="100"/>
    </row>
    <row r="6" spans="1:4" s="9" customFormat="1" ht="18">
      <c r="A6" s="5" t="s">
        <v>371</v>
      </c>
      <c r="B6" s="5" t="s">
        <v>667</v>
      </c>
      <c r="C6" s="5"/>
      <c r="D6" s="74"/>
    </row>
    <row r="7" spans="1:8" s="9" customFormat="1" ht="15">
      <c r="A7" s="6" t="s">
        <v>373</v>
      </c>
      <c r="B7" s="6" t="s">
        <v>633</v>
      </c>
      <c r="C7" s="6"/>
      <c r="D7" s="76"/>
      <c r="E7" s="84" t="str">
        <f>A7</f>
        <v>1.</v>
      </c>
      <c r="F7" s="6"/>
      <c r="H7" s="95"/>
    </row>
    <row r="8" spans="4:8" s="9" customFormat="1" ht="5.25">
      <c r="D8" s="74"/>
      <c r="H8" s="96"/>
    </row>
    <row r="9" spans="1:8" s="9" customFormat="1" ht="18.75" thickBot="1">
      <c r="A9" s="5" t="s">
        <v>372</v>
      </c>
      <c r="B9" s="5" t="s">
        <v>668</v>
      </c>
      <c r="C9" s="5"/>
      <c r="D9" s="74"/>
      <c r="H9" s="96"/>
    </row>
    <row r="10" spans="1:8" s="9" customFormat="1" ht="15.75" thickBot="1">
      <c r="A10" s="6" t="s">
        <v>374</v>
      </c>
      <c r="B10" s="6" t="s">
        <v>394</v>
      </c>
      <c r="C10" s="6"/>
      <c r="D10" s="76"/>
      <c r="E10" s="84" t="str">
        <f>A10</f>
        <v>2.</v>
      </c>
      <c r="F10" s="6"/>
      <c r="G10" s="108"/>
      <c r="H10" s="95"/>
    </row>
    <row r="11" spans="4:8" s="9" customFormat="1" ht="6" thickBot="1">
      <c r="D11" s="74"/>
      <c r="H11" s="96"/>
    </row>
    <row r="12" spans="1:8" s="9" customFormat="1" ht="15.75" thickBot="1">
      <c r="A12" s="6" t="s">
        <v>375</v>
      </c>
      <c r="B12" s="6" t="s">
        <v>612</v>
      </c>
      <c r="C12" s="6"/>
      <c r="D12" s="76"/>
      <c r="E12" s="84" t="str">
        <f>A12</f>
        <v>3.</v>
      </c>
      <c r="F12" s="6"/>
      <c r="G12" s="108"/>
      <c r="H12" s="95"/>
    </row>
    <row r="13" spans="4:8" s="9" customFormat="1" ht="6" thickBot="1">
      <c r="D13" s="74"/>
      <c r="H13" s="96"/>
    </row>
    <row r="14" spans="1:8" s="9" customFormat="1" ht="15.75" thickBot="1">
      <c r="A14" s="6" t="s">
        <v>376</v>
      </c>
      <c r="B14" s="7" t="s">
        <v>713</v>
      </c>
      <c r="C14" s="6"/>
      <c r="D14" s="76"/>
      <c r="E14" s="6" t="str">
        <f>A14</f>
        <v>4.</v>
      </c>
      <c r="F14" s="6"/>
      <c r="G14" s="108"/>
      <c r="H14" s="95"/>
    </row>
    <row r="15" spans="4:8" s="9" customFormat="1" ht="6" thickBot="1">
      <c r="D15" s="74"/>
      <c r="H15" s="96"/>
    </row>
    <row r="16" spans="1:8" s="9" customFormat="1" ht="15.75" thickBot="1">
      <c r="A16" s="6" t="s">
        <v>377</v>
      </c>
      <c r="B16" s="6" t="s">
        <v>395</v>
      </c>
      <c r="C16" s="6"/>
      <c r="D16" s="76"/>
      <c r="E16" s="84" t="str">
        <f>A16</f>
        <v>5.</v>
      </c>
      <c r="F16" s="6"/>
      <c r="G16" s="108"/>
      <c r="H16" s="95"/>
    </row>
    <row r="17" spans="4:8" s="9" customFormat="1" ht="5.25" hidden="1">
      <c r="D17" s="74"/>
      <c r="H17" s="96"/>
    </row>
    <row r="18" spans="1:8" s="9" customFormat="1" ht="15.75" hidden="1" thickBot="1">
      <c r="A18" s="6" t="s">
        <v>378</v>
      </c>
      <c r="B18" s="6" t="s">
        <v>396</v>
      </c>
      <c r="C18" s="6"/>
      <c r="D18" s="76"/>
      <c r="E18" s="84" t="str">
        <f>A18</f>
        <v>6.</v>
      </c>
      <c r="F18" s="6"/>
      <c r="G18" s="2"/>
      <c r="H18" s="95"/>
    </row>
    <row r="19" spans="4:8" s="9" customFormat="1" ht="6" thickBot="1">
      <c r="D19" s="74"/>
      <c r="H19" s="96"/>
    </row>
    <row r="20" spans="1:8" s="9" customFormat="1" ht="15.75" thickBot="1">
      <c r="A20" s="6" t="s">
        <v>378</v>
      </c>
      <c r="B20" s="6" t="s">
        <v>397</v>
      </c>
      <c r="C20" s="6"/>
      <c r="D20" s="76"/>
      <c r="E20" s="84" t="str">
        <f>A20</f>
        <v>6.</v>
      </c>
      <c r="F20" s="6"/>
      <c r="G20" s="108"/>
      <c r="H20" s="95"/>
    </row>
    <row r="21" spans="4:8" s="9" customFormat="1" ht="6" thickBot="1">
      <c r="D21" s="74"/>
      <c r="H21" s="96"/>
    </row>
    <row r="22" spans="1:8" s="9" customFormat="1" ht="15.75" thickBot="1">
      <c r="A22" s="6" t="s">
        <v>379</v>
      </c>
      <c r="B22" s="6" t="s">
        <v>398</v>
      </c>
      <c r="C22" s="6"/>
      <c r="D22" s="76"/>
      <c r="E22" s="84" t="str">
        <f>A22</f>
        <v>7.</v>
      </c>
      <c r="F22" s="6"/>
      <c r="G22" s="108"/>
      <c r="H22" s="95"/>
    </row>
    <row r="23" spans="4:8" s="9" customFormat="1" ht="6" thickBot="1">
      <c r="D23" s="74"/>
      <c r="H23" s="96"/>
    </row>
    <row r="24" spans="1:8" s="9" customFormat="1" ht="15.75" thickBot="1">
      <c r="A24" s="6" t="s">
        <v>380</v>
      </c>
      <c r="B24" s="6" t="s">
        <v>399</v>
      </c>
      <c r="C24" s="6"/>
      <c r="D24" s="76"/>
      <c r="E24" s="84" t="str">
        <f>A24</f>
        <v>8.</v>
      </c>
      <c r="F24" s="6"/>
      <c r="G24" s="108"/>
      <c r="H24" s="95"/>
    </row>
    <row r="25" spans="4:8" s="9" customFormat="1" ht="5.25">
      <c r="D25" s="74"/>
      <c r="H25" s="96"/>
    </row>
    <row r="26" spans="1:8" s="9" customFormat="1" ht="15.75" customHeight="1" thickBot="1">
      <c r="A26" s="6" t="s">
        <v>381</v>
      </c>
      <c r="B26" s="6" t="s">
        <v>400</v>
      </c>
      <c r="D26" s="74"/>
      <c r="E26" s="84" t="str">
        <f>A26</f>
        <v>9.</v>
      </c>
      <c r="H26" s="96"/>
    </row>
    <row r="27" spans="1:8" s="9" customFormat="1" ht="15.75" thickBot="1">
      <c r="A27" s="33" t="s">
        <v>694</v>
      </c>
      <c r="B27" s="6" t="s">
        <v>725</v>
      </c>
      <c r="C27" s="6"/>
      <c r="D27" s="76"/>
      <c r="E27" s="85" t="s">
        <v>694</v>
      </c>
      <c r="F27" s="6"/>
      <c r="G27" s="108"/>
      <c r="H27" s="95"/>
    </row>
    <row r="28" spans="1:8" s="9" customFormat="1" ht="15.75" thickBot="1">
      <c r="A28" s="33" t="s">
        <v>695</v>
      </c>
      <c r="B28" s="6" t="s">
        <v>726</v>
      </c>
      <c r="D28" s="74"/>
      <c r="E28" s="85" t="s">
        <v>695</v>
      </c>
      <c r="G28" s="108"/>
      <c r="H28" s="96"/>
    </row>
    <row r="29" spans="4:8" s="9" customFormat="1" ht="6" thickBot="1">
      <c r="D29" s="74"/>
      <c r="H29" s="96"/>
    </row>
    <row r="30" spans="1:8" s="9" customFormat="1" ht="15.75" thickBot="1">
      <c r="A30" s="6" t="s">
        <v>382</v>
      </c>
      <c r="B30" s="7" t="s">
        <v>714</v>
      </c>
      <c r="C30" s="6"/>
      <c r="D30" s="6"/>
      <c r="E30" s="6" t="str">
        <f>A30</f>
        <v>10.</v>
      </c>
      <c r="F30" s="6"/>
      <c r="G30" s="108"/>
      <c r="H30" s="95"/>
    </row>
    <row r="31" s="9" customFormat="1" ht="6" thickBot="1">
      <c r="H31" s="96"/>
    </row>
    <row r="32" spans="1:8" s="9" customFormat="1" ht="15.75" thickBot="1">
      <c r="A32" s="6" t="s">
        <v>383</v>
      </c>
      <c r="B32" s="7" t="s">
        <v>717</v>
      </c>
      <c r="C32" s="6"/>
      <c r="D32" s="76"/>
      <c r="E32" s="84" t="str">
        <f>A32</f>
        <v>11.</v>
      </c>
      <c r="F32" s="6"/>
      <c r="G32" s="108"/>
      <c r="H32" s="95"/>
    </row>
    <row r="33" spans="4:8" s="9" customFormat="1" ht="5.25">
      <c r="D33" s="74"/>
      <c r="H33" s="96"/>
    </row>
    <row r="34" spans="1:8" s="9" customFormat="1" ht="15">
      <c r="A34" s="6" t="s">
        <v>384</v>
      </c>
      <c r="B34" s="6" t="s">
        <v>0</v>
      </c>
      <c r="C34" s="6"/>
      <c r="D34" s="76"/>
      <c r="E34" s="84" t="str">
        <f>A34</f>
        <v>12.</v>
      </c>
      <c r="F34" s="6"/>
      <c r="H34" s="95"/>
    </row>
    <row r="35" spans="4:8" s="9" customFormat="1" ht="6" thickBot="1">
      <c r="D35" s="74"/>
      <c r="H35" s="96"/>
    </row>
    <row r="36" spans="1:8" s="9" customFormat="1" ht="15.75" thickBot="1">
      <c r="A36" s="7" t="s">
        <v>385</v>
      </c>
      <c r="B36" s="6" t="s">
        <v>401</v>
      </c>
      <c r="C36" s="6"/>
      <c r="D36" s="76"/>
      <c r="E36" s="84" t="str">
        <f>A36</f>
        <v>13.</v>
      </c>
      <c r="F36" s="6"/>
      <c r="G36" s="108"/>
      <c r="H36" s="95"/>
    </row>
    <row r="37" spans="4:8" s="9" customFormat="1" ht="5.25">
      <c r="D37" s="74"/>
      <c r="H37" s="96"/>
    </row>
    <row r="38" spans="1:8" s="9" customFormat="1" ht="15">
      <c r="A38" s="7" t="s">
        <v>386</v>
      </c>
      <c r="B38" s="6" t="s">
        <v>613</v>
      </c>
      <c r="C38" s="6"/>
      <c r="D38" s="76"/>
      <c r="E38" s="84" t="str">
        <f>A38</f>
        <v>14.</v>
      </c>
      <c r="F38" s="6"/>
      <c r="H38" s="95"/>
    </row>
    <row r="39" spans="4:8" s="9" customFormat="1" ht="6" thickBot="1">
      <c r="D39" s="74"/>
      <c r="H39" s="96"/>
    </row>
    <row r="40" spans="1:8" s="9" customFormat="1" ht="15.75" thickBot="1">
      <c r="A40" s="7" t="s">
        <v>387</v>
      </c>
      <c r="B40" s="6" t="s">
        <v>402</v>
      </c>
      <c r="C40" s="6"/>
      <c r="D40" s="76"/>
      <c r="E40" s="84" t="str">
        <f>A40</f>
        <v>15.</v>
      </c>
      <c r="F40" s="6"/>
      <c r="G40" s="108"/>
      <c r="H40" s="95"/>
    </row>
    <row r="41" spans="4:8" s="9" customFormat="1" ht="5.25">
      <c r="D41" s="74"/>
      <c r="H41" s="96"/>
    </row>
    <row r="42" spans="1:8" s="9" customFormat="1" ht="15">
      <c r="A42" s="7" t="s">
        <v>388</v>
      </c>
      <c r="B42" s="6" t="s">
        <v>42</v>
      </c>
      <c r="C42" s="6"/>
      <c r="D42" s="76"/>
      <c r="E42" s="84" t="str">
        <f>A42</f>
        <v>16.</v>
      </c>
      <c r="F42" s="6"/>
      <c r="H42" s="95"/>
    </row>
    <row r="43" spans="4:8" s="9" customFormat="1" ht="4.5" customHeight="1">
      <c r="D43" s="74"/>
      <c r="H43" s="96"/>
    </row>
    <row r="44" spans="1:8" s="9" customFormat="1" ht="15">
      <c r="A44" s="7" t="s">
        <v>796</v>
      </c>
      <c r="B44" s="6" t="s">
        <v>30</v>
      </c>
      <c r="C44" s="6"/>
      <c r="D44" s="76"/>
      <c r="E44" s="84" t="str">
        <f>A44</f>
        <v>17.</v>
      </c>
      <c r="F44" s="6"/>
      <c r="H44" s="95"/>
    </row>
    <row r="45" spans="4:8" s="9" customFormat="1" ht="5.25">
      <c r="D45" s="74"/>
      <c r="H45" s="96"/>
    </row>
    <row r="46" spans="1:8" s="9" customFormat="1" ht="15">
      <c r="A46" s="7" t="s">
        <v>797</v>
      </c>
      <c r="B46" s="6" t="s">
        <v>28</v>
      </c>
      <c r="C46" s="6"/>
      <c r="D46" s="76"/>
      <c r="E46" s="84" t="str">
        <f>A46</f>
        <v>18.</v>
      </c>
      <c r="F46" s="6"/>
      <c r="H46" s="95"/>
    </row>
    <row r="47" spans="4:8" s="9" customFormat="1" ht="5.25">
      <c r="D47" s="74"/>
      <c r="H47" s="96"/>
    </row>
    <row r="48" spans="1:8" s="9" customFormat="1" ht="15">
      <c r="A48" s="7" t="s">
        <v>389</v>
      </c>
      <c r="B48" s="6" t="s">
        <v>29</v>
      </c>
      <c r="C48" s="6"/>
      <c r="D48" s="76"/>
      <c r="E48" s="84" t="str">
        <f>A48</f>
        <v>19.</v>
      </c>
      <c r="F48" s="6"/>
      <c r="H48" s="95"/>
    </row>
    <row r="49" spans="4:8" s="9" customFormat="1" ht="6" thickBot="1">
      <c r="D49" s="74"/>
      <c r="H49" s="96"/>
    </row>
    <row r="50" spans="1:8" s="9" customFormat="1" ht="15.75" thickBot="1">
      <c r="A50" s="7" t="s">
        <v>390</v>
      </c>
      <c r="B50" s="7" t="s">
        <v>715</v>
      </c>
      <c r="C50" s="6"/>
      <c r="D50" s="76"/>
      <c r="E50" s="6" t="str">
        <f>A50</f>
        <v>20.</v>
      </c>
      <c r="F50" s="6"/>
      <c r="G50" s="2"/>
      <c r="H50" s="95"/>
    </row>
    <row r="51" spans="4:8" s="9" customFormat="1" ht="5.25">
      <c r="D51" s="74"/>
      <c r="H51" s="96"/>
    </row>
    <row r="52" spans="1:8" s="9" customFormat="1" ht="18">
      <c r="A52" s="5" t="s">
        <v>403</v>
      </c>
      <c r="B52" s="5" t="s">
        <v>404</v>
      </c>
      <c r="C52" s="5"/>
      <c r="D52" s="74"/>
      <c r="H52" s="96"/>
    </row>
    <row r="53" spans="1:8" s="9" customFormat="1" ht="15.75" thickBot="1">
      <c r="A53" s="7" t="s">
        <v>391</v>
      </c>
      <c r="B53" s="7" t="s">
        <v>674</v>
      </c>
      <c r="C53" s="7"/>
      <c r="D53" s="76"/>
      <c r="E53" s="6" t="str">
        <f>A53</f>
        <v>21.</v>
      </c>
      <c r="F53" s="6"/>
      <c r="H53" s="95"/>
    </row>
    <row r="54" spans="1:8" s="9" customFormat="1" ht="15.75" thickBot="1">
      <c r="A54" s="33" t="s">
        <v>694</v>
      </c>
      <c r="B54" s="7" t="s">
        <v>675</v>
      </c>
      <c r="C54" s="7"/>
      <c r="D54" s="76"/>
      <c r="E54" s="79" t="str">
        <f>A54</f>
        <v>(a)</v>
      </c>
      <c r="F54" s="79"/>
      <c r="G54" s="8"/>
      <c r="H54" s="97"/>
    </row>
    <row r="55" spans="1:8" s="9" customFormat="1" ht="15.75" thickBot="1">
      <c r="A55" s="33" t="s">
        <v>695</v>
      </c>
      <c r="B55" s="7" t="s">
        <v>37</v>
      </c>
      <c r="C55" s="7"/>
      <c r="D55" s="76"/>
      <c r="E55" s="79" t="str">
        <f>A55</f>
        <v>(b)</v>
      </c>
      <c r="F55" s="79"/>
      <c r="G55" s="8"/>
      <c r="H55" s="97"/>
    </row>
    <row r="56" spans="4:8" s="9" customFormat="1" ht="5.25">
      <c r="D56" s="74"/>
      <c r="H56" s="96"/>
    </row>
    <row r="57" spans="1:8" s="9" customFormat="1" ht="15.75" thickBot="1">
      <c r="A57" s="7" t="s">
        <v>392</v>
      </c>
      <c r="B57" s="7" t="s">
        <v>676</v>
      </c>
      <c r="C57" s="7"/>
      <c r="D57" s="76"/>
      <c r="E57" s="6" t="str">
        <f>A57</f>
        <v>22.</v>
      </c>
      <c r="F57" s="6"/>
      <c r="H57" s="95"/>
    </row>
    <row r="58" spans="1:8" s="9" customFormat="1" ht="15.75" thickBot="1">
      <c r="A58" s="33" t="s">
        <v>694</v>
      </c>
      <c r="B58" s="7" t="s">
        <v>675</v>
      </c>
      <c r="C58" s="7"/>
      <c r="D58" s="76"/>
      <c r="E58" s="79" t="str">
        <f>A58</f>
        <v>(a)</v>
      </c>
      <c r="F58" s="79"/>
      <c r="G58" s="8"/>
      <c r="H58" s="97"/>
    </row>
    <row r="59" spans="1:8" s="9" customFormat="1" ht="15.75" thickBot="1">
      <c r="A59" s="33" t="s">
        <v>695</v>
      </c>
      <c r="B59" s="7" t="s">
        <v>37</v>
      </c>
      <c r="C59" s="7"/>
      <c r="D59" s="76"/>
      <c r="E59" s="79" t="str">
        <f>A59</f>
        <v>(b)</v>
      </c>
      <c r="F59" s="79"/>
      <c r="G59" s="8"/>
      <c r="H59" s="97"/>
    </row>
    <row r="60" spans="4:8" s="9" customFormat="1" ht="5.25">
      <c r="D60" s="74"/>
      <c r="H60" s="96"/>
    </row>
    <row r="61" spans="1:8" s="9" customFormat="1" ht="15.75" thickBot="1">
      <c r="A61" s="7" t="s">
        <v>393</v>
      </c>
      <c r="B61" s="7" t="s">
        <v>677</v>
      </c>
      <c r="C61" s="7"/>
      <c r="D61" s="76"/>
      <c r="E61" s="6" t="str">
        <f>A61</f>
        <v>23.</v>
      </c>
      <c r="F61" s="6"/>
      <c r="H61" s="95"/>
    </row>
    <row r="62" spans="1:8" s="9" customFormat="1" ht="15.75" thickBot="1">
      <c r="A62" s="33" t="s">
        <v>694</v>
      </c>
      <c r="B62" s="7" t="s">
        <v>675</v>
      </c>
      <c r="C62" s="7"/>
      <c r="D62" s="76"/>
      <c r="E62" s="79" t="str">
        <f>A62</f>
        <v>(a)</v>
      </c>
      <c r="F62" s="79"/>
      <c r="G62" s="8"/>
      <c r="H62" s="97"/>
    </row>
    <row r="63" spans="1:8" s="9" customFormat="1" ht="15.75" thickBot="1">
      <c r="A63" s="33" t="s">
        <v>695</v>
      </c>
      <c r="B63" s="7" t="s">
        <v>37</v>
      </c>
      <c r="C63" s="7"/>
      <c r="D63" s="76"/>
      <c r="E63" s="79" t="str">
        <f>A63</f>
        <v>(b)</v>
      </c>
      <c r="F63" s="79"/>
      <c r="G63" s="8"/>
      <c r="H63" s="97"/>
    </row>
    <row r="64" spans="4:8" s="9" customFormat="1" ht="5.25">
      <c r="D64" s="74"/>
      <c r="H64" s="96"/>
    </row>
    <row r="65" spans="1:8" s="9" customFormat="1" ht="15.75" thickBot="1">
      <c r="A65" s="7" t="s">
        <v>405</v>
      </c>
      <c r="B65" s="7" t="s">
        <v>678</v>
      </c>
      <c r="C65" s="7"/>
      <c r="D65" s="76"/>
      <c r="E65" s="6" t="str">
        <f>A65</f>
        <v>24.</v>
      </c>
      <c r="F65" s="6"/>
      <c r="H65" s="95"/>
    </row>
    <row r="66" spans="1:8" s="9" customFormat="1" ht="15.75" thickBot="1">
      <c r="A66" s="33" t="s">
        <v>694</v>
      </c>
      <c r="B66" s="7" t="s">
        <v>675</v>
      </c>
      <c r="C66" s="7"/>
      <c r="D66" s="76"/>
      <c r="E66" s="79" t="str">
        <f>A66</f>
        <v>(a)</v>
      </c>
      <c r="F66" s="79"/>
      <c r="G66" s="8"/>
      <c r="H66" s="97"/>
    </row>
    <row r="67" spans="1:8" s="9" customFormat="1" ht="15.75" thickBot="1">
      <c r="A67" s="33" t="s">
        <v>695</v>
      </c>
      <c r="B67" s="7" t="s">
        <v>37</v>
      </c>
      <c r="C67" s="7"/>
      <c r="D67" s="76"/>
      <c r="E67" s="79" t="str">
        <f>A67</f>
        <v>(b)</v>
      </c>
      <c r="F67" s="79"/>
      <c r="G67" s="8"/>
      <c r="H67" s="97"/>
    </row>
    <row r="68" spans="4:8" s="9" customFormat="1" ht="5.25">
      <c r="D68" s="74"/>
      <c r="H68" s="96"/>
    </row>
    <row r="69" spans="1:8" s="9" customFormat="1" ht="15.75" hidden="1" thickBot="1">
      <c r="A69" s="7" t="s">
        <v>408</v>
      </c>
      <c r="B69" s="7" t="s">
        <v>428</v>
      </c>
      <c r="C69" s="7"/>
      <c r="D69" s="6"/>
      <c r="E69" s="84" t="str">
        <f>A69</f>
        <v>29.</v>
      </c>
      <c r="F69" s="6"/>
      <c r="G69" s="8">
        <f>Page3Q+PageThree!F12+PageThree!F15+PageThree!F16+PageThree!F19+PageThree!F20+PageThree!F23+PageThree!F24</f>
        <v>0</v>
      </c>
      <c r="H69" s="97"/>
    </row>
    <row r="70" spans="1:8" s="9" customFormat="1" ht="16.5" customHeight="1">
      <c r="A70" s="105"/>
      <c r="H70" s="96"/>
    </row>
    <row r="71" spans="1:8" s="9" customFormat="1" ht="15.75" thickBot="1">
      <c r="A71" s="7" t="s">
        <v>406</v>
      </c>
      <c r="B71" s="73" t="s">
        <v>692</v>
      </c>
      <c r="C71" s="73"/>
      <c r="D71" s="6"/>
      <c r="E71" s="6" t="str">
        <f>A71</f>
        <v>25.</v>
      </c>
      <c r="F71" s="6"/>
      <c r="H71" s="97"/>
    </row>
    <row r="72" spans="1:7" s="9" customFormat="1" ht="15.75" thickBot="1">
      <c r="A72" s="33" t="s">
        <v>694</v>
      </c>
      <c r="B72" s="73" t="s">
        <v>731</v>
      </c>
      <c r="C72" s="73"/>
      <c r="D72" s="6"/>
      <c r="E72" s="79" t="s">
        <v>694</v>
      </c>
      <c r="F72" s="6"/>
      <c r="G72" s="8" t="s">
        <v>734</v>
      </c>
    </row>
    <row r="73" spans="1:8" s="9" customFormat="1" ht="15.75" thickBot="1">
      <c r="A73" s="33" t="s">
        <v>695</v>
      </c>
      <c r="B73" s="6" t="s">
        <v>456</v>
      </c>
      <c r="C73" s="6"/>
      <c r="D73" s="6"/>
      <c r="E73" s="79" t="s">
        <v>695</v>
      </c>
      <c r="F73" s="79"/>
      <c r="G73" s="8" t="s">
        <v>734</v>
      </c>
      <c r="H73" s="97"/>
    </row>
    <row r="74" spans="1:8" s="9" customFormat="1" ht="15.75" thickBot="1">
      <c r="A74" s="33" t="s">
        <v>696</v>
      </c>
      <c r="B74" s="6" t="s">
        <v>457</v>
      </c>
      <c r="C74" s="6"/>
      <c r="D74" s="6"/>
      <c r="E74" s="79" t="s">
        <v>696</v>
      </c>
      <c r="F74" s="79"/>
      <c r="G74" s="8" t="s">
        <v>734</v>
      </c>
      <c r="H74" s="97"/>
    </row>
    <row r="75" spans="1:8" s="9" customFormat="1" ht="15.75" thickBot="1">
      <c r="A75" s="33" t="s">
        <v>732</v>
      </c>
      <c r="B75" s="6" t="s">
        <v>458</v>
      </c>
      <c r="C75" s="6"/>
      <c r="D75" s="6"/>
      <c r="E75" s="79" t="s">
        <v>732</v>
      </c>
      <c r="F75" s="79"/>
      <c r="G75" s="8" t="s">
        <v>735</v>
      </c>
      <c r="H75" s="97"/>
    </row>
    <row r="76" s="9" customFormat="1" ht="5.25">
      <c r="H76" s="96"/>
    </row>
    <row r="77" spans="1:8" s="9" customFormat="1" ht="15">
      <c r="A77" s="7" t="s">
        <v>407</v>
      </c>
      <c r="B77" s="73" t="s">
        <v>693</v>
      </c>
      <c r="C77" s="73"/>
      <c r="D77" s="6"/>
      <c r="E77" s="6"/>
      <c r="F77" s="6"/>
      <c r="H77" s="97"/>
    </row>
    <row r="78" spans="1:8" s="9" customFormat="1" ht="15.75" hidden="1">
      <c r="A78" s="6"/>
      <c r="B78" s="80" t="s">
        <v>694</v>
      </c>
      <c r="C78" s="80" t="s">
        <v>695</v>
      </c>
      <c r="D78" s="80" t="s">
        <v>696</v>
      </c>
      <c r="E78" s="150" t="s">
        <v>732</v>
      </c>
      <c r="F78" s="150"/>
      <c r="G78" s="150"/>
      <c r="H78" s="57"/>
    </row>
    <row r="79" spans="1:8" s="9" customFormat="1" ht="16.5" thickBot="1">
      <c r="A79" s="6"/>
      <c r="B79" s="80" t="s">
        <v>733</v>
      </c>
      <c r="C79" s="80" t="s">
        <v>456</v>
      </c>
      <c r="D79" s="80" t="s">
        <v>457</v>
      </c>
      <c r="E79" s="153" t="s">
        <v>458</v>
      </c>
      <c r="F79" s="153"/>
      <c r="G79" s="153"/>
      <c r="H79" s="57"/>
    </row>
    <row r="80" spans="1:8" s="9" customFormat="1" ht="15.75" thickBot="1">
      <c r="A80" s="33" t="s">
        <v>703</v>
      </c>
      <c r="B80" s="98" t="s">
        <v>734</v>
      </c>
      <c r="C80" s="99" t="s">
        <v>734</v>
      </c>
      <c r="D80" s="8" t="s">
        <v>734</v>
      </c>
      <c r="E80" s="154" t="s">
        <v>734</v>
      </c>
      <c r="F80" s="154"/>
      <c r="G80" s="154"/>
      <c r="H80" s="57" t="s">
        <v>734</v>
      </c>
    </row>
    <row r="81" spans="1:8" s="9" customFormat="1" ht="15.75" thickBot="1">
      <c r="A81" s="33" t="s">
        <v>704</v>
      </c>
      <c r="B81" s="98" t="s">
        <v>734</v>
      </c>
      <c r="C81" s="99" t="s">
        <v>734</v>
      </c>
      <c r="D81" s="8" t="s">
        <v>734</v>
      </c>
      <c r="E81" s="154" t="s">
        <v>734</v>
      </c>
      <c r="F81" s="154"/>
      <c r="G81" s="154"/>
      <c r="H81" s="57"/>
    </row>
    <row r="82" spans="1:8" s="9" customFormat="1" ht="15.75" thickBot="1">
      <c r="A82" s="33" t="s">
        <v>705</v>
      </c>
      <c r="B82" s="98" t="s">
        <v>734</v>
      </c>
      <c r="C82" s="99" t="s">
        <v>734</v>
      </c>
      <c r="D82" s="8" t="s">
        <v>734</v>
      </c>
      <c r="E82" s="154" t="s">
        <v>734</v>
      </c>
      <c r="F82" s="154"/>
      <c r="G82" s="154"/>
      <c r="H82" s="57"/>
    </row>
    <row r="83" spans="1:8" s="9" customFormat="1" ht="15.75" thickBot="1">
      <c r="A83" s="33" t="s">
        <v>706</v>
      </c>
      <c r="B83" s="98" t="s">
        <v>734</v>
      </c>
      <c r="C83" s="99" t="s">
        <v>734</v>
      </c>
      <c r="D83" s="8" t="s">
        <v>734</v>
      </c>
      <c r="E83" s="154" t="s">
        <v>734</v>
      </c>
      <c r="F83" s="154"/>
      <c r="G83" s="154"/>
      <c r="H83" s="57"/>
    </row>
    <row r="84" spans="1:8" s="9" customFormat="1" ht="15.75" thickBot="1">
      <c r="A84" s="33" t="s">
        <v>707</v>
      </c>
      <c r="B84" s="98" t="s">
        <v>734</v>
      </c>
      <c r="C84" s="99" t="s">
        <v>734</v>
      </c>
      <c r="D84" s="8" t="s">
        <v>734</v>
      </c>
      <c r="E84" s="154" t="s">
        <v>734</v>
      </c>
      <c r="F84" s="154"/>
      <c r="G84" s="154"/>
      <c r="H84" s="57"/>
    </row>
    <row r="85" s="9" customFormat="1" ht="5.25"/>
    <row r="86" spans="1:7" s="9" customFormat="1" ht="26.25" customHeight="1">
      <c r="A86" s="152" t="s">
        <v>637</v>
      </c>
      <c r="B86" s="152"/>
      <c r="G86" s="70" t="s">
        <v>802</v>
      </c>
    </row>
    <row r="87" s="9" customFormat="1" ht="15">
      <c r="A87"/>
    </row>
    <row r="88" spans="1:4" s="9" customFormat="1" ht="18" customHeight="1">
      <c r="A88" s="145" t="str">
        <f>Copyright</f>
        <v>© Copyright CES January 2024.  All rights reserved.</v>
      </c>
      <c r="B88" s="145"/>
      <c r="C88" s="145"/>
      <c r="D88" s="145"/>
    </row>
  </sheetData>
  <sheetProtection password="D3BD" sheet="1" selectLockedCells="1"/>
  <mergeCells count="10">
    <mergeCell ref="E78:G78"/>
    <mergeCell ref="A3:D4"/>
    <mergeCell ref="A86:B86"/>
    <mergeCell ref="A88:D88"/>
    <mergeCell ref="E79:G79"/>
    <mergeCell ref="E80:G80"/>
    <mergeCell ref="E84:G84"/>
    <mergeCell ref="E81:G81"/>
    <mergeCell ref="E82:G82"/>
    <mergeCell ref="E83:G83"/>
  </mergeCells>
  <dataValidations count="4">
    <dataValidation type="whole" operator="greaterThanOrEqual" allowBlank="1" showInputMessage="1" showErrorMessage="1" errorTitle="Invalid Value" error="Please enter a whole number" sqref="B80:G84 G54:G55 G58:G59 G62:G63 G66:G67 G72:G75">
      <formula1>0</formula1>
    </dataValidation>
    <dataValidation errorStyle="warning" type="whole" operator="greaterThanOrEqual" allowBlank="1" showInputMessage="1" showErrorMessage="1" errorTitle="Invalid Value" error="Please enter a whole number" sqref="B80:B84">
      <formula1>0</formula1>
    </dataValidation>
    <dataValidation type="textLength" operator="equal" allowBlank="1" showInputMessage="1" showErrorMessage="1" errorTitle="Invalid Unique Reference Number" error="Please enter your school's 6 digit unique reference number (URN). To check your URN go to https://get-information-schools.service.gov.uk/." sqref="G40">
      <formula1>6</formula1>
    </dataValidation>
    <dataValidation type="textLength" operator="equal" allowBlank="1" showInputMessage="1" showErrorMessage="1" errorTitle="Invalid Establishment Number" error="Please enter your school's 4 digit establishment number (the last 4 digits of your 7 digit DfE or WG number)." sqref="G36">
      <formula1>4</formula1>
    </dataValidation>
  </dataValidations>
  <hyperlinks>
    <hyperlink ref="G86" location="Page3Top" tooltip="Next part: qs 29 to 53" display="Next part: qs 29 to 53"/>
    <hyperlink ref="A86:B86" location="Page1Top" tooltip="Previous part: Introduction" display="Previous part: Introduction"/>
    <hyperlink ref="G4" r:id="rId1" tooltip="View Guidance" display="View Guidance"/>
  </hyperlinks>
  <printOptions horizontalCentered="1"/>
  <pageMargins left="0.3937007874015748" right="0.3937007874015748" top="0.3937007874015748" bottom="0.8267716535433072" header="0.31496062992125984" footer="0.31496062992125984"/>
  <pageSetup fitToHeight="1" fitToWidth="1" horizontalDpi="600" verticalDpi="600" orientation="portrait" paperSize="9" scale="65" r:id="rId4"/>
  <headerFooter alignWithMargins="0">
    <oddFooter>&amp;L&amp;11&amp;Z&amp;F
&amp;R&amp;11© Copyright CESEW February 2009.  All rights reserved.</oddFooter>
  </headerFooter>
  <ignoredErrors>
    <ignoredError sqref="A42 A40 A38 A36 A34 A32 A30 A7:A26 A69 A72:A76" numberStoredAsText="1"/>
  </ignoredErrors>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R72"/>
  <sheetViews>
    <sheetView showGridLines="0" showRowColHeaders="0" zoomScale="80" zoomScaleNormal="80" zoomScaleSheetLayoutView="50" zoomScalePageLayoutView="0" workbookViewId="0" topLeftCell="A1">
      <pane ySplit="1" topLeftCell="A2" activePane="bottomLeft" state="frozen"/>
      <selection pane="topLeft" activeCell="A4" sqref="A4"/>
      <selection pane="bottomLeft" activeCell="F3" sqref="F3"/>
    </sheetView>
  </sheetViews>
  <sheetFormatPr defaultColWidth="8.88671875" defaultRowHeight="15"/>
  <cols>
    <col min="1" max="1" width="5.5546875" style="0" customWidth="1"/>
    <col min="2" max="2" width="21.99609375" style="0" customWidth="1"/>
    <col min="3" max="3" width="40.3359375" style="0" customWidth="1"/>
    <col min="4" max="4" width="5.4453125" style="0" customWidth="1"/>
    <col min="5" max="5" width="0.10546875" style="0" customWidth="1"/>
    <col min="6" max="6" width="25.4453125" style="0" customWidth="1"/>
    <col min="7" max="7" width="5.3359375" style="9" bestFit="1" customWidth="1"/>
    <col min="8" max="8" width="15.4453125" style="9" customWidth="1"/>
    <col min="9" max="10" width="8.88671875" style="9" customWidth="1"/>
  </cols>
  <sheetData>
    <row r="1" spans="1:5" ht="54" customHeight="1">
      <c r="A1" s="20" t="str">
        <f>CensusTitle</f>
        <v>CES Census 2024</v>
      </c>
      <c r="B1" s="15"/>
      <c r="C1" s="15"/>
      <c r="D1" s="15"/>
      <c r="E1" s="15"/>
    </row>
    <row r="2" spans="1:6" ht="6" customHeight="1">
      <c r="A2" s="45" t="s">
        <v>728</v>
      </c>
      <c r="B2" s="9"/>
      <c r="C2" s="9"/>
      <c r="D2" s="9"/>
      <c r="E2" s="9"/>
      <c r="F2" s="9"/>
    </row>
    <row r="3" spans="1:8" ht="26.25" customHeight="1">
      <c r="A3" s="9"/>
      <c r="B3" s="9"/>
      <c r="C3" s="9"/>
      <c r="D3" s="9"/>
      <c r="E3" s="9"/>
      <c r="F3" s="90" t="s">
        <v>743</v>
      </c>
      <c r="H3" s="104"/>
    </row>
    <row r="4" spans="1:8" ht="15">
      <c r="A4" s="9"/>
      <c r="B4" s="9"/>
      <c r="C4" s="9"/>
      <c r="D4" s="9"/>
      <c r="E4" s="9"/>
      <c r="F4" s="9"/>
      <c r="G4" s="56"/>
      <c r="H4" s="100"/>
    </row>
    <row r="5" spans="1:7" ht="15">
      <c r="A5" s="7" t="s">
        <v>798</v>
      </c>
      <c r="B5" s="6" t="s">
        <v>753</v>
      </c>
      <c r="C5" s="6"/>
      <c r="D5" s="6" t="str">
        <f>A5</f>
        <v>27.</v>
      </c>
      <c r="E5" s="6"/>
      <c r="F5" s="9"/>
      <c r="G5" s="58"/>
    </row>
    <row r="6" spans="1:6" ht="6" customHeight="1">
      <c r="A6" s="9"/>
      <c r="B6" s="9"/>
      <c r="C6" s="9"/>
      <c r="D6" s="9"/>
      <c r="E6" s="9"/>
      <c r="F6" s="9"/>
    </row>
    <row r="7" spans="1:7" ht="15">
      <c r="A7" s="7" t="s">
        <v>799</v>
      </c>
      <c r="B7" s="7" t="s">
        <v>745</v>
      </c>
      <c r="C7" s="6"/>
      <c r="D7" s="6" t="str">
        <f>A7</f>
        <v>28.</v>
      </c>
      <c r="E7" s="6"/>
      <c r="F7" s="9"/>
      <c r="G7" s="58"/>
    </row>
    <row r="8" spans="1:7" ht="8.25" customHeight="1" hidden="1">
      <c r="A8" s="7"/>
      <c r="B8" s="73"/>
      <c r="C8" s="6"/>
      <c r="D8" s="6"/>
      <c r="E8" s="6"/>
      <c r="F8" s="9"/>
      <c r="G8" s="57"/>
    </row>
    <row r="9" spans="1:6" ht="6" customHeight="1">
      <c r="A9" s="9"/>
      <c r="B9" s="9"/>
      <c r="C9" s="9"/>
      <c r="D9" s="9"/>
      <c r="E9" s="9"/>
      <c r="F9" s="9"/>
    </row>
    <row r="10" spans="1:6" ht="16.5" customHeight="1" thickBot="1">
      <c r="A10" s="107" t="s">
        <v>408</v>
      </c>
      <c r="B10" s="7" t="s">
        <v>736</v>
      </c>
      <c r="C10" s="9"/>
      <c r="D10" s="84" t="s">
        <v>408</v>
      </c>
      <c r="E10" s="9"/>
      <c r="F10" s="9"/>
    </row>
    <row r="11" spans="1:10" s="102" customFormat="1" ht="15.75" customHeight="1" thickBot="1">
      <c r="A11" s="33" t="s">
        <v>694</v>
      </c>
      <c r="B11" s="7" t="s">
        <v>25</v>
      </c>
      <c r="C11" s="101"/>
      <c r="D11" s="79" t="str">
        <f>A11</f>
        <v>(a)</v>
      </c>
      <c r="E11" s="101"/>
      <c r="F11" s="8"/>
      <c r="G11" s="101"/>
      <c r="H11" s="101"/>
      <c r="I11" s="101"/>
      <c r="J11" s="101"/>
    </row>
    <row r="12" spans="1:10" s="103" customFormat="1" ht="15.75" customHeight="1" thickBot="1">
      <c r="A12" s="33" t="s">
        <v>695</v>
      </c>
      <c r="B12" s="7" t="s">
        <v>26</v>
      </c>
      <c r="C12" s="100"/>
      <c r="D12" s="79" t="str">
        <f>A12</f>
        <v>(b)</v>
      </c>
      <c r="E12" s="100"/>
      <c r="F12" s="8"/>
      <c r="G12" s="100"/>
      <c r="H12" s="100"/>
      <c r="I12" s="100"/>
      <c r="J12" s="100"/>
    </row>
    <row r="13" spans="1:6" ht="11.25" customHeight="1">
      <c r="A13" s="9"/>
      <c r="B13" s="9"/>
      <c r="C13" s="9"/>
      <c r="D13" s="9"/>
      <c r="E13" s="9"/>
      <c r="F13" s="9"/>
    </row>
    <row r="14" spans="1:7" ht="15.75" thickBot="1">
      <c r="A14" s="7" t="s">
        <v>756</v>
      </c>
      <c r="B14" s="7" t="s">
        <v>708</v>
      </c>
      <c r="C14" s="6"/>
      <c r="D14" s="84" t="str">
        <f>A14</f>
        <v>30.</v>
      </c>
      <c r="E14" s="6"/>
      <c r="F14" s="9"/>
      <c r="G14" s="58"/>
    </row>
    <row r="15" spans="1:7" ht="15.75" thickBot="1">
      <c r="A15" s="33" t="s">
        <v>694</v>
      </c>
      <c r="B15" s="7" t="s">
        <v>25</v>
      </c>
      <c r="C15" s="6"/>
      <c r="D15" s="79" t="str">
        <f>A15</f>
        <v>(a)</v>
      </c>
      <c r="E15" s="79"/>
      <c r="F15" s="8"/>
      <c r="G15" s="57"/>
    </row>
    <row r="16" spans="1:7" ht="15.75" thickBot="1">
      <c r="A16" s="33" t="s">
        <v>695</v>
      </c>
      <c r="B16" s="7" t="s">
        <v>26</v>
      </c>
      <c r="C16" s="6"/>
      <c r="D16" s="79" t="str">
        <f>A16</f>
        <v>(b)</v>
      </c>
      <c r="E16" s="79"/>
      <c r="F16" s="8"/>
      <c r="G16" s="57"/>
    </row>
    <row r="17" spans="1:6" ht="6" customHeight="1">
      <c r="A17" s="9"/>
      <c r="B17" s="9"/>
      <c r="C17" s="9"/>
      <c r="D17" s="9"/>
      <c r="E17" s="9"/>
      <c r="F17" s="9"/>
    </row>
    <row r="18" spans="1:7" ht="15.75" thickBot="1">
      <c r="A18" s="7" t="s">
        <v>409</v>
      </c>
      <c r="B18" s="7" t="s">
        <v>709</v>
      </c>
      <c r="C18" s="6"/>
      <c r="D18" s="84" t="str">
        <f>A18</f>
        <v>31.</v>
      </c>
      <c r="E18" s="6"/>
      <c r="F18" s="9"/>
      <c r="G18" s="58"/>
    </row>
    <row r="19" spans="1:7" ht="15.75" thickBot="1">
      <c r="A19" s="33" t="s">
        <v>694</v>
      </c>
      <c r="B19" s="7" t="s">
        <v>25</v>
      </c>
      <c r="C19" s="6"/>
      <c r="D19" s="79" t="str">
        <f>A19</f>
        <v>(a)</v>
      </c>
      <c r="E19" s="79"/>
      <c r="F19" s="8"/>
      <c r="G19" s="57"/>
    </row>
    <row r="20" spans="1:7" ht="15.75" thickBot="1">
      <c r="A20" s="33" t="s">
        <v>695</v>
      </c>
      <c r="B20" s="7" t="s">
        <v>26</v>
      </c>
      <c r="C20" s="6"/>
      <c r="D20" s="79" t="str">
        <f>A20</f>
        <v>(b)</v>
      </c>
      <c r="E20" s="79"/>
      <c r="F20" s="8"/>
      <c r="G20" s="57"/>
    </row>
    <row r="21" spans="1:6" ht="6" customHeight="1">
      <c r="A21" s="9"/>
      <c r="B21" s="9"/>
      <c r="C21" s="9"/>
      <c r="D21" s="9"/>
      <c r="E21" s="9"/>
      <c r="F21" s="9"/>
    </row>
    <row r="22" spans="1:7" ht="15.75" thickBot="1">
      <c r="A22" s="7" t="s">
        <v>410</v>
      </c>
      <c r="B22" s="7" t="s">
        <v>710</v>
      </c>
      <c r="C22" s="6"/>
      <c r="D22" s="84" t="str">
        <f>A22</f>
        <v>32.</v>
      </c>
      <c r="E22" s="6"/>
      <c r="F22" s="9"/>
      <c r="G22" s="58"/>
    </row>
    <row r="23" spans="1:7" ht="15.75" thickBot="1">
      <c r="A23" s="33" t="s">
        <v>694</v>
      </c>
      <c r="B23" s="7" t="s">
        <v>25</v>
      </c>
      <c r="C23" s="6"/>
      <c r="D23" s="79" t="str">
        <f>A23</f>
        <v>(a)</v>
      </c>
      <c r="E23" s="79"/>
      <c r="F23" s="8"/>
      <c r="G23" s="57"/>
    </row>
    <row r="24" spans="1:7" ht="15.75" thickBot="1">
      <c r="A24" s="33" t="s">
        <v>695</v>
      </c>
      <c r="B24" s="7" t="s">
        <v>26</v>
      </c>
      <c r="C24" s="6"/>
      <c r="D24" s="79" t="str">
        <f>A24</f>
        <v>(b)</v>
      </c>
      <c r="E24" s="79"/>
      <c r="F24" s="8"/>
      <c r="G24" s="57"/>
    </row>
    <row r="25" spans="1:6" ht="6" customHeight="1">
      <c r="A25" s="9"/>
      <c r="B25" s="9"/>
      <c r="C25" s="9"/>
      <c r="D25" s="9"/>
      <c r="E25" s="9"/>
      <c r="F25" s="9"/>
    </row>
    <row r="26" spans="1:6" ht="16.5" thickBot="1">
      <c r="A26" s="10" t="s">
        <v>369</v>
      </c>
      <c r="B26" s="9"/>
      <c r="C26" s="74"/>
      <c r="D26" s="9"/>
      <c r="E26" s="9"/>
      <c r="F26" s="9"/>
    </row>
    <row r="27" spans="1:7" ht="15.75" thickBot="1">
      <c r="A27" s="7" t="s">
        <v>411</v>
      </c>
      <c r="B27" s="6" t="s">
        <v>429</v>
      </c>
      <c r="C27" s="76"/>
      <c r="D27" s="84" t="str">
        <f>A27</f>
        <v>33.</v>
      </c>
      <c r="E27" s="6"/>
      <c r="F27" s="8"/>
      <c r="G27" s="58"/>
    </row>
    <row r="28" spans="1:6" ht="6" customHeight="1" thickBot="1">
      <c r="A28" s="9"/>
      <c r="B28" s="9"/>
      <c r="C28" s="74"/>
      <c r="D28" s="9"/>
      <c r="E28" s="9"/>
      <c r="F28" s="9"/>
    </row>
    <row r="29" spans="1:7" ht="15.75" thickBot="1">
      <c r="A29" s="7" t="s">
        <v>412</v>
      </c>
      <c r="B29" s="6" t="s">
        <v>430</v>
      </c>
      <c r="C29" s="76"/>
      <c r="D29" s="84" t="str">
        <f>A29</f>
        <v>34.</v>
      </c>
      <c r="E29" s="6"/>
      <c r="F29" s="8"/>
      <c r="G29" s="58"/>
    </row>
    <row r="30" spans="1:6" ht="6" customHeight="1" thickBot="1">
      <c r="A30" s="9"/>
      <c r="B30" s="9"/>
      <c r="C30" s="74"/>
      <c r="D30" s="9"/>
      <c r="E30" s="9"/>
      <c r="F30" s="9"/>
    </row>
    <row r="31" spans="1:7" ht="15.75" customHeight="1" thickBot="1">
      <c r="A31" s="7" t="s">
        <v>413</v>
      </c>
      <c r="B31" s="6" t="s">
        <v>431</v>
      </c>
      <c r="C31" s="76"/>
      <c r="D31" s="6" t="str">
        <f>A31</f>
        <v>35.</v>
      </c>
      <c r="E31" s="6"/>
      <c r="F31" s="8" t="s">
        <v>734</v>
      </c>
      <c r="G31" s="58"/>
    </row>
    <row r="32" spans="1:6" ht="6" customHeight="1">
      <c r="A32" s="9"/>
      <c r="B32" s="9"/>
      <c r="C32" s="9"/>
      <c r="D32" s="9"/>
      <c r="E32" s="9"/>
      <c r="F32" s="9"/>
    </row>
    <row r="33" spans="1:7" ht="16.5" thickBot="1">
      <c r="A33" s="10" t="s">
        <v>370</v>
      </c>
      <c r="B33" s="9"/>
      <c r="C33" s="9"/>
      <c r="D33" s="9"/>
      <c r="E33" s="9"/>
      <c r="F33" s="9"/>
      <c r="G33" s="57"/>
    </row>
    <row r="34" spans="1:7" ht="15.75" thickBot="1">
      <c r="A34" s="7" t="s">
        <v>414</v>
      </c>
      <c r="B34" s="6" t="s">
        <v>432</v>
      </c>
      <c r="C34" s="6"/>
      <c r="D34" s="84" t="str">
        <f>A34</f>
        <v>36.</v>
      </c>
      <c r="E34" s="6"/>
      <c r="F34" s="8"/>
      <c r="G34" s="58"/>
    </row>
    <row r="35" spans="1:6" ht="6" customHeight="1" thickBot="1">
      <c r="A35" s="9"/>
      <c r="B35" s="9"/>
      <c r="C35" s="9"/>
      <c r="D35" s="9"/>
      <c r="E35" s="9"/>
      <c r="F35" s="9"/>
    </row>
    <row r="36" spans="1:7" ht="15.75" thickBot="1">
      <c r="A36" s="7" t="s">
        <v>415</v>
      </c>
      <c r="B36" s="6" t="s">
        <v>433</v>
      </c>
      <c r="C36" s="6"/>
      <c r="D36" s="84" t="str">
        <f>A36</f>
        <v>37.</v>
      </c>
      <c r="E36" s="6"/>
      <c r="F36" s="8"/>
      <c r="G36" s="58"/>
    </row>
    <row r="37" spans="1:6" ht="6" customHeight="1" thickBot="1">
      <c r="A37" s="9"/>
      <c r="B37" s="9"/>
      <c r="C37" s="9"/>
      <c r="D37" s="9"/>
      <c r="E37" s="9"/>
      <c r="F37" s="9"/>
    </row>
    <row r="38" spans="1:7" ht="15.75" thickBot="1">
      <c r="A38" s="7" t="s">
        <v>416</v>
      </c>
      <c r="B38" s="6" t="s">
        <v>434</v>
      </c>
      <c r="C38" s="6"/>
      <c r="D38" s="84" t="str">
        <f>A38</f>
        <v>38.</v>
      </c>
      <c r="E38" s="6"/>
      <c r="F38" s="8"/>
      <c r="G38" s="58"/>
    </row>
    <row r="39" spans="1:6" ht="6" customHeight="1" thickBot="1">
      <c r="A39" s="9"/>
      <c r="B39" s="9"/>
      <c r="C39" s="9"/>
      <c r="D39" s="9"/>
      <c r="E39" s="9"/>
      <c r="F39" s="9"/>
    </row>
    <row r="40" spans="1:7" ht="15.75" thickBot="1">
      <c r="A40" s="7" t="s">
        <v>417</v>
      </c>
      <c r="B40" s="6" t="s">
        <v>435</v>
      </c>
      <c r="C40" s="6"/>
      <c r="D40" s="84" t="str">
        <f>A40</f>
        <v>39.</v>
      </c>
      <c r="E40" s="6"/>
      <c r="F40" s="8"/>
      <c r="G40" s="58"/>
    </row>
    <row r="41" spans="1:6" ht="6" customHeight="1" thickBot="1">
      <c r="A41" s="9"/>
      <c r="B41" s="9"/>
      <c r="C41" s="9"/>
      <c r="D41" s="9"/>
      <c r="E41" s="9"/>
      <c r="F41" s="9"/>
    </row>
    <row r="42" spans="1:7" ht="15.75" thickBot="1">
      <c r="A42" s="7" t="s">
        <v>418</v>
      </c>
      <c r="B42" s="7" t="s">
        <v>632</v>
      </c>
      <c r="C42" s="7"/>
      <c r="D42" s="84" t="str">
        <f>A42</f>
        <v>40.</v>
      </c>
      <c r="E42" s="6"/>
      <c r="F42" s="8"/>
      <c r="G42" s="58"/>
    </row>
    <row r="43" spans="1:6" ht="6" customHeight="1" thickBot="1">
      <c r="A43" s="9"/>
      <c r="B43" s="9"/>
      <c r="C43" s="9"/>
      <c r="D43" s="9"/>
      <c r="E43" s="9"/>
      <c r="F43" s="9"/>
    </row>
    <row r="44" spans="1:7" ht="15.75" thickBot="1">
      <c r="A44" s="7" t="s">
        <v>419</v>
      </c>
      <c r="B44" s="6" t="s">
        <v>436</v>
      </c>
      <c r="C44" s="6"/>
      <c r="D44" s="84" t="str">
        <f>A44</f>
        <v>41.</v>
      </c>
      <c r="E44" s="6"/>
      <c r="F44" s="8"/>
      <c r="G44" s="58"/>
    </row>
    <row r="45" spans="1:6" ht="6" customHeight="1" thickBot="1">
      <c r="A45" s="9"/>
      <c r="B45" s="9"/>
      <c r="C45" s="9"/>
      <c r="D45" s="9"/>
      <c r="E45" s="9"/>
      <c r="F45" s="9"/>
    </row>
    <row r="46" spans="1:7" ht="15.75" thickBot="1">
      <c r="A46" s="7" t="s">
        <v>420</v>
      </c>
      <c r="B46" s="6" t="s">
        <v>437</v>
      </c>
      <c r="C46" s="6"/>
      <c r="D46" s="84" t="str">
        <f>A46</f>
        <v>42.</v>
      </c>
      <c r="E46" s="6"/>
      <c r="F46" s="8"/>
      <c r="G46" s="58"/>
    </row>
    <row r="47" spans="1:6" ht="6" customHeight="1" thickBot="1">
      <c r="A47" s="9"/>
      <c r="B47" s="9"/>
      <c r="C47" s="9"/>
      <c r="D47" s="9"/>
      <c r="E47" s="9"/>
      <c r="F47" s="9"/>
    </row>
    <row r="48" spans="1:7" ht="15.75" thickBot="1">
      <c r="A48" s="7" t="s">
        <v>421</v>
      </c>
      <c r="B48" s="6" t="s">
        <v>438</v>
      </c>
      <c r="C48" s="6"/>
      <c r="D48" s="84" t="str">
        <f>A48</f>
        <v>43.</v>
      </c>
      <c r="E48" s="6"/>
      <c r="F48" s="8"/>
      <c r="G48" s="58"/>
    </row>
    <row r="49" spans="1:6" ht="6" customHeight="1" thickBot="1">
      <c r="A49" s="9"/>
      <c r="B49" s="9"/>
      <c r="C49" s="9"/>
      <c r="D49" s="9"/>
      <c r="E49" s="9"/>
      <c r="F49" s="9"/>
    </row>
    <row r="50" spans="1:7" ht="15.75" thickBot="1">
      <c r="A50" s="7" t="s">
        <v>422</v>
      </c>
      <c r="B50" s="6" t="s">
        <v>439</v>
      </c>
      <c r="C50" s="6"/>
      <c r="D50" s="84" t="str">
        <f>A50</f>
        <v>44.</v>
      </c>
      <c r="E50" s="6"/>
      <c r="F50" s="8"/>
      <c r="G50" s="58"/>
    </row>
    <row r="51" spans="1:6" ht="6" customHeight="1" thickBot="1">
      <c r="A51" s="9"/>
      <c r="B51" s="9"/>
      <c r="C51" s="9"/>
      <c r="D51" s="9"/>
      <c r="E51" s="9"/>
      <c r="F51" s="9"/>
    </row>
    <row r="52" spans="1:7" ht="15.75" thickBot="1">
      <c r="A52" s="7" t="s">
        <v>423</v>
      </c>
      <c r="B52" s="6" t="s">
        <v>440</v>
      </c>
      <c r="C52" s="6"/>
      <c r="D52" s="84" t="str">
        <f>A52</f>
        <v>45.</v>
      </c>
      <c r="E52" s="6"/>
      <c r="F52" s="8"/>
      <c r="G52" s="58"/>
    </row>
    <row r="53" spans="1:6" ht="6" customHeight="1">
      <c r="A53" s="9"/>
      <c r="B53" s="9"/>
      <c r="C53" s="9"/>
      <c r="D53" s="9"/>
      <c r="E53" s="9"/>
      <c r="F53" s="9"/>
    </row>
    <row r="54" spans="1:6" ht="6" customHeight="1">
      <c r="A54" s="9"/>
      <c r="B54" s="9"/>
      <c r="C54" s="9"/>
      <c r="D54" s="9"/>
      <c r="E54" s="9"/>
      <c r="F54" s="9"/>
    </row>
    <row r="55" spans="1:6" ht="16.5" thickBot="1">
      <c r="A55" s="11" t="s">
        <v>679</v>
      </c>
      <c r="B55" s="9"/>
      <c r="C55" s="9"/>
      <c r="D55" s="9"/>
      <c r="E55" s="9"/>
      <c r="F55" s="9"/>
    </row>
    <row r="56" spans="1:7" ht="15.75" thickBot="1">
      <c r="A56" s="7" t="s">
        <v>424</v>
      </c>
      <c r="B56" s="73" t="s">
        <v>471</v>
      </c>
      <c r="C56" s="73"/>
      <c r="D56" s="6" t="str">
        <f>A56</f>
        <v>46.</v>
      </c>
      <c r="E56" s="6"/>
      <c r="F56" s="8"/>
      <c r="G56" s="58"/>
    </row>
    <row r="57" spans="1:6" ht="6" customHeight="1" thickBot="1">
      <c r="A57" s="9"/>
      <c r="B57" s="74"/>
      <c r="C57" s="74"/>
      <c r="D57" s="9"/>
      <c r="E57" s="9"/>
      <c r="F57" s="9"/>
    </row>
    <row r="58" spans="1:7" ht="15.75" thickBot="1">
      <c r="A58" s="7" t="s">
        <v>425</v>
      </c>
      <c r="B58" s="73" t="s">
        <v>472</v>
      </c>
      <c r="C58" s="73"/>
      <c r="D58" s="7" t="str">
        <f>A58</f>
        <v>47.</v>
      </c>
      <c r="E58" s="7"/>
      <c r="F58" s="8" t="s">
        <v>734</v>
      </c>
      <c r="G58" s="58"/>
    </row>
    <row r="59" spans="1:6" ht="6" customHeight="1" thickBot="1">
      <c r="A59" s="9"/>
      <c r="B59" s="74"/>
      <c r="C59" s="74"/>
      <c r="D59" s="9"/>
      <c r="E59" s="9"/>
      <c r="F59" s="9"/>
    </row>
    <row r="60" spans="1:7" ht="15.75" thickBot="1">
      <c r="A60" s="7" t="s">
        <v>426</v>
      </c>
      <c r="B60" s="155" t="s">
        <v>473</v>
      </c>
      <c r="C60" s="156"/>
      <c r="D60" s="7" t="str">
        <f>A60</f>
        <v>48.</v>
      </c>
      <c r="E60" s="7"/>
      <c r="F60" s="8" t="s">
        <v>734</v>
      </c>
      <c r="G60" s="58"/>
    </row>
    <row r="61" spans="1:6" ht="15">
      <c r="A61" s="6"/>
      <c r="B61" s="156"/>
      <c r="C61" s="156"/>
      <c r="D61" s="16"/>
      <c r="E61" s="16"/>
      <c r="F61" s="9"/>
    </row>
    <row r="62" spans="1:6" ht="6" customHeight="1">
      <c r="A62" s="9"/>
      <c r="B62" s="74"/>
      <c r="C62" s="74"/>
      <c r="D62" s="9"/>
      <c r="E62" s="9"/>
      <c r="F62" s="9"/>
    </row>
    <row r="63" spans="1:7" ht="15.75" customHeight="1">
      <c r="A63" s="7" t="s">
        <v>427</v>
      </c>
      <c r="B63" s="73" t="s">
        <v>474</v>
      </c>
      <c r="C63" s="73"/>
      <c r="D63" s="21" t="str">
        <f>A63</f>
        <v>49.</v>
      </c>
      <c r="E63" s="21"/>
      <c r="F63" s="9"/>
      <c r="G63" s="58"/>
    </row>
    <row r="64" spans="1:6" ht="6" customHeight="1">
      <c r="A64" s="9"/>
      <c r="B64" s="74"/>
      <c r="C64" s="74"/>
      <c r="D64" s="9"/>
      <c r="E64" s="9"/>
      <c r="F64" s="9"/>
    </row>
    <row r="65" spans="1:6" ht="19.5" thickBot="1">
      <c r="A65" s="5" t="s">
        <v>470</v>
      </c>
      <c r="B65" s="75" t="s">
        <v>669</v>
      </c>
      <c r="C65" s="81"/>
      <c r="D65" s="5"/>
      <c r="E65" s="5"/>
      <c r="F65" s="9"/>
    </row>
    <row r="66" spans="1:7" ht="15.75" thickBot="1">
      <c r="A66" s="7" t="s">
        <v>441</v>
      </c>
      <c r="B66" s="73" t="s">
        <v>475</v>
      </c>
      <c r="C66" s="73"/>
      <c r="D66" s="7" t="str">
        <f>A66</f>
        <v>50.</v>
      </c>
      <c r="E66" s="7"/>
      <c r="F66" s="8" t="s">
        <v>734</v>
      </c>
      <c r="G66" s="58"/>
    </row>
    <row r="67" spans="1:7" ht="6" customHeight="1" thickBot="1">
      <c r="A67" s="9"/>
      <c r="B67" s="74"/>
      <c r="C67" s="74"/>
      <c r="D67" s="9"/>
      <c r="E67" s="9"/>
      <c r="F67" s="9"/>
      <c r="G67" s="55"/>
    </row>
    <row r="68" spans="1:7" ht="15.75" thickBot="1">
      <c r="A68" s="7" t="s">
        <v>442</v>
      </c>
      <c r="B68" s="73" t="s">
        <v>476</v>
      </c>
      <c r="C68" s="73"/>
      <c r="D68" s="7" t="str">
        <f>A68</f>
        <v>51.</v>
      </c>
      <c r="E68" s="7"/>
      <c r="F68" s="8"/>
      <c r="G68" s="58"/>
    </row>
    <row r="69" spans="1:6" ht="6" customHeight="1">
      <c r="A69" s="9"/>
      <c r="B69" s="9"/>
      <c r="C69" s="9"/>
      <c r="D69" s="9"/>
      <c r="E69" s="9"/>
      <c r="F69" s="9"/>
    </row>
    <row r="70" spans="1:6" ht="26.25" customHeight="1">
      <c r="A70" s="142" t="s">
        <v>803</v>
      </c>
      <c r="B70" s="142"/>
      <c r="F70" s="70" t="s">
        <v>804</v>
      </c>
    </row>
    <row r="71" s="9" customFormat="1" ht="15">
      <c r="A71"/>
    </row>
    <row r="72" spans="1:18" s="15" customFormat="1" ht="18" customHeight="1">
      <c r="A72" s="136" t="str">
        <f>Copyright</f>
        <v>© Copyright CES January 2024.  All rights reserved.</v>
      </c>
      <c r="B72" s="136"/>
      <c r="C72" s="136"/>
      <c r="D72" s="46"/>
      <c r="E72" s="46"/>
      <c r="F72" s="46"/>
      <c r="G72" s="46"/>
      <c r="H72" s="46"/>
      <c r="I72" s="46"/>
      <c r="J72" s="46"/>
      <c r="K72" s="18"/>
      <c r="L72" s="18"/>
      <c r="M72" s="18"/>
      <c r="N72" s="18"/>
      <c r="O72" s="18"/>
      <c r="P72" s="18"/>
      <c r="Q72" s="18"/>
      <c r="R72" s="18"/>
    </row>
  </sheetData>
  <sheetProtection password="D3BD" sheet="1" selectLockedCells="1"/>
  <mergeCells count="3">
    <mergeCell ref="B60:C61"/>
    <mergeCell ref="A70:B70"/>
    <mergeCell ref="A72:C72"/>
  </mergeCells>
  <dataValidations count="3">
    <dataValidation type="whole" operator="greaterThanOrEqual" allowBlank="1" showInputMessage="1" showErrorMessage="1" errorTitle="Invalid Value" error="Please enter a whole number" sqref="F58 F56 F66 F60 F52 F50 F48 F46 F44 F42 F40 F38 F19:F20 F31 F29 F27 F36 F34 F15:F16 F23:F24 F11">
      <formula1>0</formula1>
    </dataValidation>
    <dataValidation type="whole" operator="greaterThanOrEqual" allowBlank="1" showInputMessage="1" showErrorMessage="1" error="Please enter a whole number " sqref="F68">
      <formula1>0</formula1>
    </dataValidation>
    <dataValidation type="whole" operator="greaterThanOrEqual" allowBlank="1" showInputMessage="1" showErrorMessage="1" errorTitle="Invalid Value" error="Please entere a whole number" sqref="F12">
      <formula1>0</formula1>
    </dataValidation>
  </dataValidations>
  <hyperlinks>
    <hyperlink ref="F70" location="Page4Top" tooltip="Next part: qs 54 to 121" display="Next part: qs 54 to 121"/>
    <hyperlink ref="F3" r:id="rId1" tooltip="View Guidance" display="View Guidance"/>
    <hyperlink ref="A70:B70" location="Page2Top" tooltip="Previous part: qs 1 to 28" display="Previous part: qs 1 to 28"/>
  </hyperlinks>
  <printOptions horizontalCentered="1"/>
  <pageMargins left="0.3937007874015748" right="0.3937007874015748" top="0.3937007874015748" bottom="0.8267716535433072" header="0.5118110236220472" footer="0.31496062992125984"/>
  <pageSetup fitToHeight="1" fitToWidth="1" horizontalDpi="600" verticalDpi="600" orientation="portrait" paperSize="9" scale="72" r:id="rId4"/>
  <headerFooter alignWithMargins="0">
    <oddFooter>&amp;L&amp;11&amp;Z&amp;F
&amp;R&amp;11© Copyright CESEW February 2009.  All rights reserved.</oddFooter>
  </headerFooter>
  <ignoredErrors>
    <ignoredError sqref="A6:D6 A15:A17 A37:C37 A9:D9 C7:D7 A39:C39 B38:C38 A41:C41 B40:C40 A43:C43 B42:C42 A45:C45 B44:C44 A47:C47 B46:C46 A49:C49 B48:C48 A51:C51 B50:C50 A53:C53 B52:C52 A54:A55 A57 A59 A61:A62 A64:A65 A67 C5:D5 B10:C10 A19:A21 A23:A26 A28 A30 A32:A33 B36:C36" numberStoredAsText="1"/>
  </ignoredErrors>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X67"/>
  <sheetViews>
    <sheetView showGridLines="0" showRowColHeaders="0" zoomScale="75" zoomScaleNormal="75" zoomScaleSheetLayoutView="75" zoomScalePageLayoutView="0" workbookViewId="0" topLeftCell="A1">
      <pane ySplit="1" topLeftCell="A4" activePane="bottomLeft" state="frozen"/>
      <selection pane="topLeft" activeCell="A2" sqref="A2"/>
      <selection pane="bottomLeft" activeCell="P65" sqref="P65:U65"/>
    </sheetView>
  </sheetViews>
  <sheetFormatPr defaultColWidth="8.88671875" defaultRowHeight="15"/>
  <cols>
    <col min="1" max="1" width="4.4453125" style="0" customWidth="1"/>
    <col min="2" max="2" width="5.6640625" style="0" customWidth="1"/>
    <col min="3" max="3" width="4.4453125" style="0" customWidth="1"/>
    <col min="4" max="4" width="0.3359375" style="0" customWidth="1"/>
    <col min="5" max="5" width="12.99609375" style="0" bestFit="1" customWidth="1"/>
    <col min="6" max="6" width="5.3359375" style="0" bestFit="1" customWidth="1"/>
    <col min="7" max="7" width="2.6640625" style="0" customWidth="1"/>
    <col min="8" max="8" width="4.4453125" style="0" customWidth="1"/>
    <col min="9" max="9" width="0.3359375" style="0" customWidth="1"/>
    <col min="10" max="10" width="12.99609375" style="0" customWidth="1"/>
    <col min="11" max="11" width="5.3359375" style="0" bestFit="1" customWidth="1"/>
    <col min="12" max="12" width="2.6640625" style="0" customWidth="1"/>
    <col min="13" max="13" width="4.4453125" style="0" customWidth="1"/>
    <col min="14" max="14" width="0.3359375" style="0" customWidth="1"/>
    <col min="15" max="15" width="6.4453125" style="0" customWidth="1"/>
    <col min="16" max="16" width="6.6640625" style="0" customWidth="1"/>
    <col min="17" max="17" width="5.3359375" style="0" bestFit="1" customWidth="1"/>
    <col min="18" max="18" width="2.6640625" style="0" customWidth="1"/>
    <col min="19" max="19" width="4.4453125" style="0" customWidth="1"/>
    <col min="20" max="20" width="0.10546875" style="0" customWidth="1"/>
    <col min="21" max="21" width="12.99609375" style="0" customWidth="1"/>
    <col min="22" max="22" width="5.3359375" style="0" bestFit="1" customWidth="1"/>
    <col min="23" max="23" width="15.4453125" style="0" customWidth="1"/>
  </cols>
  <sheetData>
    <row r="1" spans="1:20" ht="54" customHeight="1">
      <c r="A1" s="20" t="str">
        <f>CensusTitle</f>
        <v>CES Census 2024</v>
      </c>
      <c r="B1" s="20"/>
      <c r="C1" s="15"/>
      <c r="D1" s="15"/>
      <c r="E1" s="15"/>
      <c r="F1" s="15"/>
      <c r="G1" s="15"/>
      <c r="H1" s="15"/>
      <c r="I1" s="15"/>
      <c r="J1" s="15"/>
      <c r="K1" s="15"/>
      <c r="L1" s="15"/>
      <c r="M1" s="15"/>
      <c r="N1" s="15"/>
      <c r="O1" s="15"/>
      <c r="P1" s="15"/>
      <c r="S1" s="9"/>
      <c r="T1" s="9"/>
    </row>
    <row r="2" spans="1:2" s="9" customFormat="1" ht="5.25">
      <c r="A2" s="45"/>
      <c r="B2" s="45"/>
    </row>
    <row r="3" spans="2:23" s="9" customFormat="1" ht="26.25" customHeight="1">
      <c r="B3" s="45"/>
      <c r="Q3" s="160" t="s">
        <v>743</v>
      </c>
      <c r="R3" s="160"/>
      <c r="S3" s="160"/>
      <c r="T3" s="160"/>
      <c r="U3" s="160"/>
      <c r="W3" s="104"/>
    </row>
    <row r="4" spans="1:23" s="9" customFormat="1" ht="18">
      <c r="A4" s="4" t="s">
        <v>527</v>
      </c>
      <c r="B4" s="4" t="s">
        <v>670</v>
      </c>
      <c r="E4" s="4"/>
      <c r="F4" s="4"/>
      <c r="G4" s="4"/>
      <c r="H4" s="4"/>
      <c r="I4" s="4"/>
      <c r="J4" s="4"/>
      <c r="K4" s="4"/>
      <c r="L4" s="4"/>
      <c r="M4" s="4"/>
      <c r="N4" s="4"/>
      <c r="O4" s="4"/>
      <c r="P4" s="4"/>
      <c r="W4" s="100"/>
    </row>
    <row r="5" s="9" customFormat="1" ht="5.25"/>
    <row r="6" spans="5:24" s="52" customFormat="1" ht="15.75">
      <c r="E6" s="53" t="s">
        <v>648</v>
      </c>
      <c r="F6" s="56"/>
      <c r="G6" s="53"/>
      <c r="H6" s="53"/>
      <c r="I6" s="53"/>
      <c r="J6" s="53" t="s">
        <v>649</v>
      </c>
      <c r="K6" s="56"/>
      <c r="L6" s="53"/>
      <c r="M6" s="53"/>
      <c r="N6" s="53"/>
      <c r="O6" s="161" t="s">
        <v>650</v>
      </c>
      <c r="P6" s="161"/>
      <c r="Q6" s="56"/>
      <c r="R6" s="53"/>
      <c r="S6" s="53"/>
      <c r="T6" s="53"/>
      <c r="U6" s="53" t="s">
        <v>651</v>
      </c>
      <c r="V6" s="56"/>
      <c r="W6" s="54"/>
      <c r="X6" s="54"/>
    </row>
    <row r="7" spans="15:24" s="9" customFormat="1" ht="6" thickBot="1">
      <c r="O7" s="162"/>
      <c r="P7" s="162"/>
      <c r="W7" s="49"/>
      <c r="X7" s="49"/>
    </row>
    <row r="8" spans="1:22" s="9" customFormat="1" ht="16.5" thickBot="1">
      <c r="A8" s="50" t="s">
        <v>652</v>
      </c>
      <c r="C8" s="84" t="s">
        <v>443</v>
      </c>
      <c r="D8" s="6"/>
      <c r="E8" s="8"/>
      <c r="F8" s="58"/>
      <c r="H8" s="84" t="s">
        <v>444</v>
      </c>
      <c r="I8" s="6"/>
      <c r="J8" s="8"/>
      <c r="K8" s="58"/>
      <c r="M8" s="84" t="s">
        <v>445</v>
      </c>
      <c r="N8" s="6"/>
      <c r="O8" s="158"/>
      <c r="P8" s="159"/>
      <c r="Q8" s="58"/>
      <c r="S8" s="84" t="s">
        <v>446</v>
      </c>
      <c r="T8" s="6"/>
      <c r="U8" s="8"/>
      <c r="V8" s="58"/>
    </row>
    <row r="9" spans="1:16" s="9" customFormat="1" ht="6" thickBot="1">
      <c r="A9" s="51"/>
      <c r="O9" s="157"/>
      <c r="P9" s="157"/>
    </row>
    <row r="10" spans="1:22" s="9" customFormat="1" ht="16.5" thickBot="1">
      <c r="A10" s="50" t="s">
        <v>653</v>
      </c>
      <c r="C10" s="84" t="s">
        <v>447</v>
      </c>
      <c r="D10" s="7"/>
      <c r="E10" s="8"/>
      <c r="F10" s="58"/>
      <c r="G10" s="7"/>
      <c r="H10" s="84" t="s">
        <v>448</v>
      </c>
      <c r="I10" s="7"/>
      <c r="J10" s="8"/>
      <c r="K10" s="58"/>
      <c r="L10" s="7"/>
      <c r="M10" s="84" t="s">
        <v>449</v>
      </c>
      <c r="N10" s="7"/>
      <c r="O10" s="158"/>
      <c r="P10" s="159"/>
      <c r="Q10" s="58"/>
      <c r="S10" s="84" t="s">
        <v>450</v>
      </c>
      <c r="T10" s="7"/>
      <c r="U10" s="8"/>
      <c r="V10" s="58"/>
    </row>
    <row r="11" spans="1:16" s="9" customFormat="1" ht="6" thickBot="1">
      <c r="A11" s="51"/>
      <c r="O11" s="157"/>
      <c r="P11" s="157"/>
    </row>
    <row r="12" spans="1:22" s="9" customFormat="1" ht="16.5" thickBot="1">
      <c r="A12" s="50" t="s">
        <v>654</v>
      </c>
      <c r="C12" s="84" t="s">
        <v>451</v>
      </c>
      <c r="D12" s="7"/>
      <c r="E12" s="8"/>
      <c r="F12" s="58"/>
      <c r="G12" s="7"/>
      <c r="H12" s="84" t="s">
        <v>461</v>
      </c>
      <c r="I12" s="7"/>
      <c r="J12" s="8"/>
      <c r="K12" s="58"/>
      <c r="L12" s="7"/>
      <c r="M12" s="84" t="s">
        <v>462</v>
      </c>
      <c r="N12" s="7"/>
      <c r="O12" s="158"/>
      <c r="P12" s="159"/>
      <c r="Q12" s="58"/>
      <c r="S12" s="84" t="s">
        <v>463</v>
      </c>
      <c r="T12" s="7"/>
      <c r="U12" s="8"/>
      <c r="V12" s="58"/>
    </row>
    <row r="13" spans="1:16" s="9" customFormat="1" ht="6" thickBot="1">
      <c r="A13" s="51"/>
      <c r="O13" s="157"/>
      <c r="P13" s="157"/>
    </row>
    <row r="14" spans="1:23" s="9" customFormat="1" ht="16.5" thickBot="1">
      <c r="A14" s="50" t="s">
        <v>655</v>
      </c>
      <c r="C14" s="84" t="s">
        <v>464</v>
      </c>
      <c r="D14" s="7"/>
      <c r="E14" s="8"/>
      <c r="F14" s="58"/>
      <c r="G14" s="7"/>
      <c r="H14" s="84" t="s">
        <v>465</v>
      </c>
      <c r="I14" s="7"/>
      <c r="J14" s="8"/>
      <c r="K14" s="58"/>
      <c r="L14" s="7"/>
      <c r="M14" s="84" t="s">
        <v>466</v>
      </c>
      <c r="N14" s="7"/>
      <c r="O14" s="158"/>
      <c r="P14" s="159"/>
      <c r="Q14" s="58"/>
      <c r="S14" s="84" t="s">
        <v>467</v>
      </c>
      <c r="T14" s="7"/>
      <c r="U14" s="8"/>
      <c r="V14" s="58"/>
      <c r="W14" s="55"/>
    </row>
    <row r="15" spans="1:16" s="9" customFormat="1" ht="6" thickBot="1">
      <c r="A15" s="51"/>
      <c r="O15" s="157"/>
      <c r="P15" s="157"/>
    </row>
    <row r="16" spans="1:22" s="9" customFormat="1" ht="16.5" thickBot="1">
      <c r="A16" s="50" t="s">
        <v>656</v>
      </c>
      <c r="B16" s="7"/>
      <c r="C16" s="84" t="s">
        <v>468</v>
      </c>
      <c r="D16" s="6"/>
      <c r="E16" s="8"/>
      <c r="F16" s="58"/>
      <c r="G16" s="7"/>
      <c r="H16" s="84" t="s">
        <v>469</v>
      </c>
      <c r="I16" s="6"/>
      <c r="J16" s="8"/>
      <c r="K16" s="58"/>
      <c r="L16" s="7"/>
      <c r="M16" s="84" t="s">
        <v>477</v>
      </c>
      <c r="N16" s="6"/>
      <c r="O16" s="158"/>
      <c r="P16" s="159"/>
      <c r="Q16" s="58"/>
      <c r="S16" s="84" t="s">
        <v>478</v>
      </c>
      <c r="T16" s="6"/>
      <c r="U16" s="8"/>
      <c r="V16" s="58"/>
    </row>
    <row r="17" spans="1:16" s="9" customFormat="1" ht="6" thickBot="1">
      <c r="A17" s="51"/>
      <c r="O17" s="157"/>
      <c r="P17" s="157"/>
    </row>
    <row r="18" spans="1:22" s="9" customFormat="1" ht="16.5" thickBot="1">
      <c r="A18" s="50" t="s">
        <v>657</v>
      </c>
      <c r="B18" s="7"/>
      <c r="C18" s="84" t="s">
        <v>800</v>
      </c>
      <c r="D18" s="7"/>
      <c r="E18" s="8"/>
      <c r="F18" s="58"/>
      <c r="G18" s="7"/>
      <c r="H18" s="84" t="s">
        <v>801</v>
      </c>
      <c r="I18" s="7"/>
      <c r="J18" s="8"/>
      <c r="K18" s="58"/>
      <c r="L18" s="7"/>
      <c r="M18" s="84" t="s">
        <v>479</v>
      </c>
      <c r="N18" s="7"/>
      <c r="O18" s="158"/>
      <c r="P18" s="159"/>
      <c r="Q18" s="58"/>
      <c r="S18" s="84" t="s">
        <v>480</v>
      </c>
      <c r="T18" s="7"/>
      <c r="U18" s="8"/>
      <c r="V18" s="58"/>
    </row>
    <row r="19" spans="1:16" s="9" customFormat="1" ht="6" thickBot="1">
      <c r="A19" s="51"/>
      <c r="O19" s="157"/>
      <c r="P19" s="157"/>
    </row>
    <row r="20" spans="1:22" s="9" customFormat="1" ht="16.5" thickBot="1">
      <c r="A20" s="50" t="s">
        <v>658</v>
      </c>
      <c r="B20" s="7"/>
      <c r="C20" s="84" t="s">
        <v>481</v>
      </c>
      <c r="D20" s="7"/>
      <c r="E20" s="8"/>
      <c r="F20" s="58"/>
      <c r="G20" s="7"/>
      <c r="H20" s="84" t="s">
        <v>482</v>
      </c>
      <c r="I20" s="7"/>
      <c r="J20" s="8"/>
      <c r="K20" s="58"/>
      <c r="L20" s="7"/>
      <c r="M20" s="84" t="s">
        <v>483</v>
      </c>
      <c r="N20" s="7"/>
      <c r="O20" s="158"/>
      <c r="P20" s="159"/>
      <c r="Q20" s="58"/>
      <c r="S20" s="84" t="s">
        <v>484</v>
      </c>
      <c r="T20" s="7"/>
      <c r="U20" s="8"/>
      <c r="V20" s="58"/>
    </row>
    <row r="21" spans="1:16" s="9" customFormat="1" ht="6" thickBot="1">
      <c r="A21" s="51"/>
      <c r="O21" s="157"/>
      <c r="P21" s="157"/>
    </row>
    <row r="22" spans="1:22" s="9" customFormat="1" ht="16.5" thickBot="1">
      <c r="A22" s="50" t="s">
        <v>659</v>
      </c>
      <c r="B22" s="7"/>
      <c r="C22" s="84" t="s">
        <v>485</v>
      </c>
      <c r="D22" s="7"/>
      <c r="E22" s="8"/>
      <c r="F22" s="58"/>
      <c r="G22" s="7"/>
      <c r="H22" s="84" t="s">
        <v>486</v>
      </c>
      <c r="I22" s="7"/>
      <c r="J22" s="8"/>
      <c r="K22" s="58"/>
      <c r="L22" s="7"/>
      <c r="M22" s="84" t="s">
        <v>487</v>
      </c>
      <c r="N22" s="7"/>
      <c r="O22" s="158"/>
      <c r="P22" s="159"/>
      <c r="Q22" s="58"/>
      <c r="S22" s="84" t="s">
        <v>488</v>
      </c>
      <c r="T22" s="7"/>
      <c r="U22" s="8"/>
      <c r="V22" s="58"/>
    </row>
    <row r="23" spans="1:16" s="9" customFormat="1" ht="6" thickBot="1">
      <c r="A23" s="51"/>
      <c r="O23" s="157"/>
      <c r="P23" s="157"/>
    </row>
    <row r="24" spans="1:22" s="9" customFormat="1" ht="16.5" thickBot="1">
      <c r="A24" s="50" t="s">
        <v>660</v>
      </c>
      <c r="B24" s="7"/>
      <c r="C24" s="84" t="s">
        <v>489</v>
      </c>
      <c r="D24" s="7"/>
      <c r="E24" s="8"/>
      <c r="F24" s="58"/>
      <c r="G24" s="7"/>
      <c r="H24" s="84" t="s">
        <v>490</v>
      </c>
      <c r="I24" s="7"/>
      <c r="J24" s="8"/>
      <c r="K24" s="58"/>
      <c r="L24" s="7"/>
      <c r="M24" s="84" t="s">
        <v>491</v>
      </c>
      <c r="N24" s="7"/>
      <c r="O24" s="158"/>
      <c r="P24" s="159"/>
      <c r="Q24" s="58"/>
      <c r="S24" s="84" t="s">
        <v>492</v>
      </c>
      <c r="T24" s="7"/>
      <c r="U24" s="8"/>
      <c r="V24" s="58"/>
    </row>
    <row r="25" spans="1:16" s="9" customFormat="1" ht="6" thickBot="1">
      <c r="A25" s="51"/>
      <c r="O25" s="157"/>
      <c r="P25" s="157"/>
    </row>
    <row r="26" spans="1:22" s="9" customFormat="1" ht="16.5" thickBot="1">
      <c r="A26" s="50" t="s">
        <v>661</v>
      </c>
      <c r="B26" s="7"/>
      <c r="C26" s="84" t="s">
        <v>493</v>
      </c>
      <c r="D26" s="7"/>
      <c r="E26" s="8"/>
      <c r="F26" s="58"/>
      <c r="G26" s="7"/>
      <c r="H26" s="84" t="s">
        <v>494</v>
      </c>
      <c r="I26" s="7"/>
      <c r="J26" s="8"/>
      <c r="K26" s="58"/>
      <c r="L26" s="7"/>
      <c r="M26" s="84" t="s">
        <v>495</v>
      </c>
      <c r="N26" s="7"/>
      <c r="O26" s="158"/>
      <c r="P26" s="159"/>
      <c r="Q26" s="58"/>
      <c r="S26" s="84" t="s">
        <v>496</v>
      </c>
      <c r="T26" s="7"/>
      <c r="U26" s="8"/>
      <c r="V26" s="58"/>
    </row>
    <row r="27" spans="1:16" s="9" customFormat="1" ht="6" thickBot="1">
      <c r="A27" s="51"/>
      <c r="O27" s="157"/>
      <c r="P27" s="157"/>
    </row>
    <row r="28" spans="1:22" s="9" customFormat="1" ht="16.5" thickBot="1">
      <c r="A28" s="50" t="s">
        <v>662</v>
      </c>
      <c r="B28" s="7"/>
      <c r="C28" s="84" t="s">
        <v>497</v>
      </c>
      <c r="D28" s="7"/>
      <c r="E28" s="8"/>
      <c r="F28" s="58"/>
      <c r="G28" s="7"/>
      <c r="H28" s="84" t="s">
        <v>498</v>
      </c>
      <c r="I28" s="7"/>
      <c r="J28" s="8"/>
      <c r="K28" s="58"/>
      <c r="L28" s="7"/>
      <c r="M28" s="84" t="s">
        <v>499</v>
      </c>
      <c r="N28" s="7"/>
      <c r="O28" s="158"/>
      <c r="P28" s="159"/>
      <c r="Q28" s="58"/>
      <c r="S28" s="84" t="s">
        <v>500</v>
      </c>
      <c r="T28" s="7"/>
      <c r="U28" s="8"/>
      <c r="V28" s="58"/>
    </row>
    <row r="29" spans="1:16" s="9" customFormat="1" ht="6" thickBot="1">
      <c r="A29" s="51"/>
      <c r="O29" s="157"/>
      <c r="P29" s="157"/>
    </row>
    <row r="30" spans="1:22" s="9" customFormat="1" ht="16.5" thickBot="1">
      <c r="A30" s="50" t="s">
        <v>663</v>
      </c>
      <c r="B30" s="7"/>
      <c r="C30" s="84" t="s">
        <v>501</v>
      </c>
      <c r="D30" s="7"/>
      <c r="E30" s="8"/>
      <c r="F30" s="58"/>
      <c r="G30" s="7"/>
      <c r="H30" s="84" t="s">
        <v>502</v>
      </c>
      <c r="I30" s="7"/>
      <c r="J30" s="8"/>
      <c r="K30" s="58"/>
      <c r="L30" s="7"/>
      <c r="M30" s="84" t="s">
        <v>503</v>
      </c>
      <c r="N30" s="7"/>
      <c r="O30" s="158"/>
      <c r="P30" s="159"/>
      <c r="Q30" s="58"/>
      <c r="S30" s="84" t="s">
        <v>504</v>
      </c>
      <c r="T30" s="7"/>
      <c r="U30" s="8"/>
      <c r="V30" s="58"/>
    </row>
    <row r="31" spans="1:16" s="9" customFormat="1" ht="6" thickBot="1">
      <c r="A31" s="51"/>
      <c r="O31" s="157"/>
      <c r="P31" s="157"/>
    </row>
    <row r="32" spans="1:22" s="9" customFormat="1" ht="16.5" thickBot="1">
      <c r="A32" s="50" t="s">
        <v>664</v>
      </c>
      <c r="B32" s="7"/>
      <c r="C32" s="84" t="s">
        <v>505</v>
      </c>
      <c r="D32" s="7"/>
      <c r="E32" s="8"/>
      <c r="F32" s="58"/>
      <c r="G32" s="7"/>
      <c r="H32" s="84" t="s">
        <v>506</v>
      </c>
      <c r="I32" s="7"/>
      <c r="J32" s="8"/>
      <c r="K32" s="58"/>
      <c r="L32" s="7"/>
      <c r="M32" s="84" t="s">
        <v>507</v>
      </c>
      <c r="N32" s="7"/>
      <c r="O32" s="158"/>
      <c r="P32" s="159"/>
      <c r="Q32" s="58"/>
      <c r="S32" s="84" t="s">
        <v>508</v>
      </c>
      <c r="T32" s="7"/>
      <c r="U32" s="8"/>
      <c r="V32" s="58"/>
    </row>
    <row r="33" spans="1:16" s="9" customFormat="1" ht="6" thickBot="1">
      <c r="A33" s="51"/>
      <c r="O33" s="157"/>
      <c r="P33" s="157"/>
    </row>
    <row r="34" spans="1:22" s="9" customFormat="1" ht="16.5" thickBot="1">
      <c r="A34" s="50" t="s">
        <v>665</v>
      </c>
      <c r="B34" s="7"/>
      <c r="C34" s="84" t="s">
        <v>509</v>
      </c>
      <c r="D34" s="7"/>
      <c r="E34" s="8"/>
      <c r="F34" s="58"/>
      <c r="G34" s="7"/>
      <c r="H34" s="84" t="s">
        <v>510</v>
      </c>
      <c r="I34" s="7"/>
      <c r="J34" s="8"/>
      <c r="K34" s="58"/>
      <c r="L34" s="7"/>
      <c r="M34" s="84" t="s">
        <v>511</v>
      </c>
      <c r="N34" s="7"/>
      <c r="O34" s="158"/>
      <c r="P34" s="159"/>
      <c r="Q34" s="58"/>
      <c r="S34" s="84" t="s">
        <v>512</v>
      </c>
      <c r="T34" s="7"/>
      <c r="U34" s="8"/>
      <c r="V34" s="58"/>
    </row>
    <row r="35" spans="1:16" s="9" customFormat="1" ht="6" thickBot="1">
      <c r="A35" s="51"/>
      <c r="O35" s="157"/>
      <c r="P35" s="157"/>
    </row>
    <row r="36" spans="1:22" s="9" customFormat="1" ht="16.5" thickBot="1">
      <c r="A36" s="50" t="s">
        <v>666</v>
      </c>
      <c r="B36" s="7"/>
      <c r="C36" s="84" t="s">
        <v>513</v>
      </c>
      <c r="D36" s="7"/>
      <c r="E36" s="8"/>
      <c r="F36" s="58"/>
      <c r="G36" s="7"/>
      <c r="H36" s="84" t="s">
        <v>514</v>
      </c>
      <c r="I36" s="7"/>
      <c r="J36" s="8"/>
      <c r="K36" s="58"/>
      <c r="L36" s="7"/>
      <c r="M36" s="84" t="s">
        <v>515</v>
      </c>
      <c r="N36" s="7"/>
      <c r="O36" s="158"/>
      <c r="P36" s="159"/>
      <c r="Q36" s="58"/>
      <c r="S36" s="84" t="s">
        <v>516</v>
      </c>
      <c r="T36" s="7"/>
      <c r="U36" s="8"/>
      <c r="V36" s="58"/>
    </row>
    <row r="37" spans="1:16" s="9" customFormat="1" ht="6" thickBot="1">
      <c r="A37" s="51"/>
      <c r="O37" s="157"/>
      <c r="P37" s="157"/>
    </row>
    <row r="38" spans="1:22" s="9" customFormat="1" ht="16.5" thickBot="1">
      <c r="A38" s="50" t="s">
        <v>821</v>
      </c>
      <c r="B38" s="7"/>
      <c r="C38" s="84" t="s">
        <v>517</v>
      </c>
      <c r="D38" s="7"/>
      <c r="E38" s="8"/>
      <c r="F38" s="58"/>
      <c r="G38" s="7"/>
      <c r="H38" s="84" t="s">
        <v>518</v>
      </c>
      <c r="I38" s="7"/>
      <c r="J38" s="8"/>
      <c r="K38" s="58"/>
      <c r="L38" s="7"/>
      <c r="M38" s="84" t="s">
        <v>519</v>
      </c>
      <c r="N38" s="7"/>
      <c r="O38" s="158"/>
      <c r="P38" s="159"/>
      <c r="Q38" s="58"/>
      <c r="S38" s="84" t="s">
        <v>520</v>
      </c>
      <c r="T38" s="7"/>
      <c r="U38" s="8"/>
      <c r="V38" s="58"/>
    </row>
    <row r="39" spans="1:16" s="9" customFormat="1" ht="6" thickBot="1">
      <c r="A39" s="51"/>
      <c r="O39" s="157"/>
      <c r="P39" s="157"/>
    </row>
    <row r="40" spans="1:22" s="9" customFormat="1" ht="16.5" thickBot="1">
      <c r="A40" s="50" t="s">
        <v>37</v>
      </c>
      <c r="B40" s="6"/>
      <c r="C40" s="84" t="s">
        <v>521</v>
      </c>
      <c r="D40" s="7"/>
      <c r="E40" s="8"/>
      <c r="F40" s="58"/>
      <c r="G40" s="7"/>
      <c r="H40" s="84" t="s">
        <v>522</v>
      </c>
      <c r="I40" s="7"/>
      <c r="J40" s="8"/>
      <c r="K40" s="58"/>
      <c r="L40" s="7"/>
      <c r="M40" s="84" t="s">
        <v>523</v>
      </c>
      <c r="N40" s="7"/>
      <c r="O40" s="158"/>
      <c r="P40" s="159"/>
      <c r="Q40" s="58"/>
      <c r="S40" s="84" t="s">
        <v>524</v>
      </c>
      <c r="T40" s="7"/>
      <c r="U40" s="8"/>
      <c r="V40" s="58"/>
    </row>
    <row r="41" s="9" customFormat="1" ht="4.5" customHeight="1"/>
    <row r="42" spans="13:16" s="9" customFormat="1" ht="15.75" customHeight="1">
      <c r="M42" s="50" t="s">
        <v>782</v>
      </c>
      <c r="N42" s="50"/>
      <c r="O42" s="50"/>
      <c r="P42" s="50"/>
    </row>
    <row r="43" spans="13:16" s="9" customFormat="1" ht="4.5" customHeight="1" thickBot="1">
      <c r="M43" s="50"/>
      <c r="N43" s="50"/>
      <c r="O43" s="50"/>
      <c r="P43" s="50"/>
    </row>
    <row r="44" spans="13:21" s="9" customFormat="1" ht="15.75" customHeight="1" thickBot="1">
      <c r="M44" s="50" t="s">
        <v>525</v>
      </c>
      <c r="N44" s="50"/>
      <c r="O44" s="163" t="s">
        <v>783</v>
      </c>
      <c r="P44" s="163"/>
      <c r="Q44" s="163"/>
      <c r="S44" s="84" t="s">
        <v>525</v>
      </c>
      <c r="U44" s="134"/>
    </row>
    <row r="45" spans="13:17" s="9" customFormat="1" ht="4.5" customHeight="1" thickBot="1">
      <c r="M45" s="50"/>
      <c r="N45" s="50"/>
      <c r="O45" s="50"/>
      <c r="P45" s="50"/>
      <c r="Q45" s="50"/>
    </row>
    <row r="46" spans="13:21" s="9" customFormat="1" ht="15.75" customHeight="1" thickBot="1">
      <c r="M46" s="50" t="s">
        <v>526</v>
      </c>
      <c r="N46" s="50"/>
      <c r="O46" s="163" t="s">
        <v>784</v>
      </c>
      <c r="P46" s="163"/>
      <c r="S46" s="84" t="s">
        <v>526</v>
      </c>
      <c r="U46" s="8"/>
    </row>
    <row r="47" spans="13:16" s="9" customFormat="1" ht="4.5" customHeight="1" thickBot="1">
      <c r="M47" s="50"/>
      <c r="N47" s="50"/>
      <c r="O47" s="50"/>
      <c r="P47" s="50"/>
    </row>
    <row r="48" spans="13:21" s="9" customFormat="1" ht="15.75" customHeight="1" thickBot="1">
      <c r="M48" s="50" t="s">
        <v>580</v>
      </c>
      <c r="N48" s="50"/>
      <c r="O48" s="163" t="s">
        <v>785</v>
      </c>
      <c r="P48" s="163"/>
      <c r="S48" s="84" t="s">
        <v>580</v>
      </c>
      <c r="U48" s="8"/>
    </row>
    <row r="49" spans="13:16" s="9" customFormat="1" ht="4.5" customHeight="1" thickBot="1">
      <c r="M49" s="50"/>
      <c r="N49" s="50"/>
      <c r="O49" s="50"/>
      <c r="P49" s="50"/>
    </row>
    <row r="50" spans="13:21" s="9" customFormat="1" ht="15.75" customHeight="1" thickBot="1">
      <c r="M50" s="50" t="s">
        <v>581</v>
      </c>
      <c r="N50" s="50"/>
      <c r="O50" s="163" t="s">
        <v>786</v>
      </c>
      <c r="P50" s="163"/>
      <c r="S50" s="84" t="s">
        <v>581</v>
      </c>
      <c r="U50" s="8"/>
    </row>
    <row r="51" spans="13:16" s="9" customFormat="1" ht="4.5" customHeight="1" thickBot="1">
      <c r="M51" s="50"/>
      <c r="N51" s="50"/>
      <c r="O51" s="50"/>
      <c r="P51" s="50"/>
    </row>
    <row r="52" spans="13:21" s="9" customFormat="1" ht="15.75" customHeight="1" thickBot="1">
      <c r="M52" s="50" t="s">
        <v>582</v>
      </c>
      <c r="N52" s="50"/>
      <c r="O52" s="163" t="s">
        <v>787</v>
      </c>
      <c r="P52" s="163"/>
      <c r="S52" s="84" t="s">
        <v>582</v>
      </c>
      <c r="U52" s="8"/>
    </row>
    <row r="53" spans="13:16" s="9" customFormat="1" ht="4.5" customHeight="1" thickBot="1">
      <c r="M53" s="50"/>
      <c r="N53" s="50"/>
      <c r="O53" s="50"/>
      <c r="P53" s="50"/>
    </row>
    <row r="54" spans="13:21" s="9" customFormat="1" ht="15.75" customHeight="1" thickBot="1">
      <c r="M54" s="50" t="s">
        <v>583</v>
      </c>
      <c r="N54" s="50"/>
      <c r="O54" s="163" t="s">
        <v>788</v>
      </c>
      <c r="P54" s="163"/>
      <c r="S54" s="84" t="s">
        <v>583</v>
      </c>
      <c r="U54" s="8"/>
    </row>
    <row r="55" spans="13:16" s="9" customFormat="1" ht="4.5" customHeight="1" thickBot="1">
      <c r="M55" s="50"/>
      <c r="N55" s="50"/>
      <c r="O55" s="50"/>
      <c r="P55" s="50"/>
    </row>
    <row r="56" spans="13:21" s="9" customFormat="1" ht="15.75" customHeight="1" thickBot="1">
      <c r="M56" s="50" t="s">
        <v>584</v>
      </c>
      <c r="N56" s="50"/>
      <c r="O56" s="163" t="s">
        <v>37</v>
      </c>
      <c r="P56" s="163"/>
      <c r="S56" s="84" t="s">
        <v>584</v>
      </c>
      <c r="U56" s="8"/>
    </row>
    <row r="57" spans="13:16" s="9" customFormat="1" ht="4.5" customHeight="1" thickBot="1">
      <c r="M57" s="50"/>
      <c r="N57" s="50"/>
      <c r="O57" s="50"/>
      <c r="P57" s="50"/>
    </row>
    <row r="58" spans="13:21" s="9" customFormat="1" ht="15.75" customHeight="1" thickBot="1">
      <c r="M58" s="50" t="s">
        <v>585</v>
      </c>
      <c r="N58" s="50"/>
      <c r="O58" s="163" t="s">
        <v>789</v>
      </c>
      <c r="P58" s="163"/>
      <c r="S58" s="84" t="s">
        <v>585</v>
      </c>
      <c r="U58" s="8"/>
    </row>
    <row r="59" spans="13:16" s="9" customFormat="1" ht="4.5" customHeight="1" thickBot="1">
      <c r="M59" s="50"/>
      <c r="N59" s="50"/>
      <c r="O59" s="50"/>
      <c r="P59" s="50"/>
    </row>
    <row r="60" spans="13:21" s="9" customFormat="1" ht="15.75" customHeight="1" thickBot="1">
      <c r="M60" s="50" t="s">
        <v>586</v>
      </c>
      <c r="N60" s="50"/>
      <c r="O60" s="163" t="s">
        <v>790</v>
      </c>
      <c r="P60" s="163"/>
      <c r="S60" s="84" t="s">
        <v>586</v>
      </c>
      <c r="U60" s="8"/>
    </row>
    <row r="61" spans="13:16" s="9" customFormat="1" ht="4.5" customHeight="1" thickBot="1">
      <c r="M61" s="50"/>
      <c r="N61" s="50"/>
      <c r="O61" s="50"/>
      <c r="P61" s="50"/>
    </row>
    <row r="62" spans="13:21" s="9" customFormat="1" ht="15.75" customHeight="1" thickBot="1">
      <c r="M62" s="50" t="s">
        <v>587</v>
      </c>
      <c r="N62" s="50"/>
      <c r="O62" s="163" t="s">
        <v>791</v>
      </c>
      <c r="P62" s="163"/>
      <c r="S62" s="84" t="s">
        <v>587</v>
      </c>
      <c r="U62" s="8"/>
    </row>
    <row r="63" s="9" customFormat="1" ht="9.75" customHeight="1"/>
    <row r="64" s="9" customFormat="1" ht="5.25"/>
    <row r="65" spans="1:24" ht="24.75" customHeight="1">
      <c r="A65" s="142" t="s">
        <v>805</v>
      </c>
      <c r="B65" s="142"/>
      <c r="C65" s="142"/>
      <c r="D65" s="142"/>
      <c r="E65" s="142"/>
      <c r="F65" s="142"/>
      <c r="M65" s="48"/>
      <c r="N65" s="48"/>
      <c r="P65" s="142" t="s">
        <v>825</v>
      </c>
      <c r="Q65" s="142"/>
      <c r="R65" s="142"/>
      <c r="S65" s="142"/>
      <c r="T65" s="142"/>
      <c r="U65" s="142"/>
      <c r="W65" s="9"/>
      <c r="X65" s="9"/>
    </row>
    <row r="66" s="9" customFormat="1" ht="15">
      <c r="A66"/>
    </row>
    <row r="67" spans="1:15" s="15" customFormat="1" ht="18" customHeight="1">
      <c r="A67" s="136" t="str">
        <f>Copyright</f>
        <v>© Copyright CES January 2024.  All rights reserved.</v>
      </c>
      <c r="B67" s="137"/>
      <c r="C67" s="137"/>
      <c r="D67" s="137"/>
      <c r="E67" s="137"/>
      <c r="F67" s="137"/>
      <c r="G67" s="137"/>
      <c r="H67" s="137"/>
      <c r="I67" s="137"/>
      <c r="J67" s="137"/>
      <c r="K67" s="137"/>
      <c r="L67" s="18"/>
      <c r="M67" s="18"/>
      <c r="N67" s="18"/>
      <c r="O67" s="18"/>
    </row>
  </sheetData>
  <sheetProtection password="D3BD" sheet="1" selectLockedCells="1"/>
  <mergeCells count="49">
    <mergeCell ref="O58:P58"/>
    <mergeCell ref="O44:Q44"/>
    <mergeCell ref="O48:P48"/>
    <mergeCell ref="O50:P50"/>
    <mergeCell ref="O52:P52"/>
    <mergeCell ref="O54:P54"/>
    <mergeCell ref="O56:P56"/>
    <mergeCell ref="A65:F65"/>
    <mergeCell ref="P65:U65"/>
    <mergeCell ref="A67:K67"/>
    <mergeCell ref="O37:P37"/>
    <mergeCell ref="O38:P38"/>
    <mergeCell ref="O39:P39"/>
    <mergeCell ref="O40:P40"/>
    <mergeCell ref="O46:P46"/>
    <mergeCell ref="O60:P60"/>
    <mergeCell ref="O62:P62"/>
    <mergeCell ref="O33:P33"/>
    <mergeCell ref="O34:P34"/>
    <mergeCell ref="O35:P35"/>
    <mergeCell ref="O36:P36"/>
    <mergeCell ref="O29:P29"/>
    <mergeCell ref="O30:P30"/>
    <mergeCell ref="O31:P31"/>
    <mergeCell ref="O32:P32"/>
    <mergeCell ref="O25:P25"/>
    <mergeCell ref="O26:P26"/>
    <mergeCell ref="O27:P27"/>
    <mergeCell ref="O28:P28"/>
    <mergeCell ref="O21:P21"/>
    <mergeCell ref="O22:P22"/>
    <mergeCell ref="O23:P23"/>
    <mergeCell ref="O24:P24"/>
    <mergeCell ref="O17:P17"/>
    <mergeCell ref="O18:P18"/>
    <mergeCell ref="O19:P19"/>
    <mergeCell ref="O20:P20"/>
    <mergeCell ref="O13:P13"/>
    <mergeCell ref="O14:P14"/>
    <mergeCell ref="O15:P15"/>
    <mergeCell ref="O16:P16"/>
    <mergeCell ref="O9:P9"/>
    <mergeCell ref="O10:P10"/>
    <mergeCell ref="O11:P11"/>
    <mergeCell ref="O12:P12"/>
    <mergeCell ref="Q3:U3"/>
    <mergeCell ref="O6:P6"/>
    <mergeCell ref="O7:P7"/>
    <mergeCell ref="O8:P8"/>
  </mergeCells>
  <dataValidations count="2">
    <dataValidation type="whole" operator="greaterThanOrEqual" allowBlank="1" showInputMessage="1" showErrorMessage="1" errorTitle="Invalid Value" error="Please enter a whole number" sqref="U8 O8:P8 U40 E10 J10 O10:P10 U10 E12 J12 O12:P12 U12 U14 O14:P14 J14 E14 E16 J16 O16:P16 U16 U18 O18:P18 J18 E18 E20 J20 O20:P20 U20 U22 O22:P22 J22 E22 E24 J24 O24:P24 U24 U26 O26:P26 J26 E26 E28 J28 O28:P28 U28 U30 O30:P30 J30 E30 E32 J32 O32:P32 U32 U34 O34:P34 J34 E34 E36 J36 O36:P36 U36 U38 O38:P38 J38 E38 E40 J40 O40:P40 J8">
      <formula1>0</formula1>
    </dataValidation>
    <dataValidation type="whole" operator="greaterThanOrEqual" allowBlank="1" showErrorMessage="1" errorTitle="Invalid Value" error="Please enter a whole number" sqref="E8">
      <formula1>0</formula1>
    </dataValidation>
  </dataValidations>
  <hyperlinks>
    <hyperlink ref="Q3:U3" r:id="rId1" tooltip="View Guidance" display="CESEW Census Page"/>
    <hyperlink ref="A65:E65" location="Page3Top" display="Page3Top"/>
    <hyperlink ref="A65:F65" location="Page3Top" tooltip="Previous part: qs 29 to 53" display="Previous part: qs 29 to 53"/>
    <hyperlink ref="P65:U65" location="Page5Top" tooltip="Next part: qs 122 to 140 (end)" display="Next part: qs 130 to 149 (end)"/>
  </hyperlinks>
  <printOptions horizontalCentered="1"/>
  <pageMargins left="0.3937007874015748" right="0.3937007874015748" top="0.3937007874015748" bottom="0.8267716535433072" header="0.5118110236220472" footer="0.31496062992125984"/>
  <pageSetup fitToHeight="1" fitToWidth="1" horizontalDpi="600" verticalDpi="600" orientation="portrait" paperSize="9" scale="74" r:id="rId4"/>
  <headerFooter alignWithMargins="0">
    <oddFooter>&amp;L&amp;11&amp;Z&amp;F
&amp;R&amp;11© Copyright CESEW February 2009.  All rights reserved.</oddFooter>
  </headerFooter>
  <legacyDrawing r:id="rId3"/>
</worksheet>
</file>

<file path=xl/worksheets/sheet5.xml><?xml version="1.0" encoding="utf-8"?>
<worksheet xmlns="http://schemas.openxmlformats.org/spreadsheetml/2006/main" xmlns:r="http://schemas.openxmlformats.org/officeDocument/2006/relationships">
  <sheetPr>
    <pageSetUpPr fitToPage="1"/>
  </sheetPr>
  <dimension ref="A1:R80"/>
  <sheetViews>
    <sheetView showGridLines="0" showRowColHeaders="0" zoomScale="75" zoomScaleNormal="75" zoomScaleSheetLayoutView="50" zoomScalePageLayoutView="0" workbookViewId="0" topLeftCell="A1">
      <pane ySplit="1" topLeftCell="A46" activePane="bottomLeft" state="frozen"/>
      <selection pane="topLeft" activeCell="A2" sqref="A2"/>
      <selection pane="bottomLeft" activeCell="A78" sqref="A78:B78"/>
    </sheetView>
  </sheetViews>
  <sheetFormatPr defaultColWidth="8.88671875" defaultRowHeight="15"/>
  <cols>
    <col min="1" max="1" width="5.5546875" style="0" customWidth="1"/>
    <col min="2" max="2" width="24.88671875" style="0" customWidth="1"/>
    <col min="3" max="3" width="7.6640625" style="0" customWidth="1"/>
    <col min="4" max="4" width="21.3359375" style="0" customWidth="1"/>
    <col min="5" max="5" width="9.88671875" style="0" customWidth="1"/>
    <col min="6" max="6" width="5.4453125" style="0" customWidth="1"/>
    <col min="7" max="7" width="0.10546875" style="0" customWidth="1"/>
    <col min="8" max="8" width="25.4453125" style="0" customWidth="1"/>
    <col min="9" max="9" width="3.99609375" style="9" customWidth="1"/>
    <col min="10" max="10" width="15.3359375" style="9" customWidth="1"/>
    <col min="11" max="12" width="8.88671875" style="9" customWidth="1"/>
  </cols>
  <sheetData>
    <row r="1" spans="1:7" ht="54" customHeight="1">
      <c r="A1" s="20" t="str">
        <f>CensusTitle</f>
        <v>CES Census 2024</v>
      </c>
      <c r="B1" s="15"/>
      <c r="C1" s="15"/>
      <c r="D1" s="15"/>
      <c r="E1" s="15"/>
      <c r="F1" s="15"/>
      <c r="G1" s="15"/>
    </row>
    <row r="2" spans="1:8" ht="6" customHeight="1">
      <c r="A2" s="45"/>
      <c r="B2" s="9"/>
      <c r="C2" s="9"/>
      <c r="D2" s="9"/>
      <c r="E2" s="9"/>
      <c r="F2" s="9"/>
      <c r="G2" s="9"/>
      <c r="H2" s="9"/>
    </row>
    <row r="3" spans="1:10" ht="26.25" customHeight="1">
      <c r="A3" s="9"/>
      <c r="B3" s="9"/>
      <c r="C3" s="9"/>
      <c r="D3" s="9"/>
      <c r="E3" s="9"/>
      <c r="F3" s="9"/>
      <c r="G3" s="9"/>
      <c r="H3" s="90" t="s">
        <v>743</v>
      </c>
      <c r="J3" s="104"/>
    </row>
    <row r="4" spans="1:10" ht="15">
      <c r="A4" s="9"/>
      <c r="B4" s="9"/>
      <c r="C4" s="9"/>
      <c r="D4" s="9"/>
      <c r="E4" s="9"/>
      <c r="F4" s="9"/>
      <c r="G4" s="9"/>
      <c r="H4" s="9"/>
      <c r="I4" s="56"/>
      <c r="J4" s="100"/>
    </row>
    <row r="5" spans="1:9" ht="15.75" thickBot="1">
      <c r="A5" s="7" t="s">
        <v>588</v>
      </c>
      <c r="B5" s="7" t="s">
        <v>826</v>
      </c>
      <c r="C5" s="7"/>
      <c r="D5" s="7"/>
      <c r="E5" s="7"/>
      <c r="F5" s="7" t="str">
        <f>A5</f>
        <v>130.</v>
      </c>
      <c r="G5" s="7"/>
      <c r="H5" s="9"/>
      <c r="I5" s="57"/>
    </row>
    <row r="6" spans="1:9" ht="15.75" thickBot="1">
      <c r="A6" s="33" t="s">
        <v>694</v>
      </c>
      <c r="B6" s="7" t="s">
        <v>680</v>
      </c>
      <c r="C6" s="7"/>
      <c r="D6" s="7"/>
      <c r="E6" s="7"/>
      <c r="F6" s="33" t="str">
        <f>A6</f>
        <v>(a)</v>
      </c>
      <c r="G6" s="33"/>
      <c r="H6" s="8"/>
      <c r="I6" s="58"/>
    </row>
    <row r="7" spans="1:9" ht="15.75" thickBot="1">
      <c r="A7" s="33" t="s">
        <v>695</v>
      </c>
      <c r="B7" s="7" t="s">
        <v>681</v>
      </c>
      <c r="C7" s="7"/>
      <c r="D7" s="7"/>
      <c r="E7" s="7"/>
      <c r="F7" s="33" t="str">
        <f>A7</f>
        <v>(b)</v>
      </c>
      <c r="G7" s="33"/>
      <c r="H7" s="8"/>
      <c r="I7" s="58"/>
    </row>
    <row r="8" spans="1:8" ht="6" customHeight="1">
      <c r="A8" s="9"/>
      <c r="B8" s="9"/>
      <c r="C8" s="9"/>
      <c r="D8" s="9"/>
      <c r="E8" s="9"/>
      <c r="F8" s="9"/>
      <c r="G8" s="9"/>
      <c r="H8" s="9"/>
    </row>
    <row r="9" spans="1:9" ht="15.75" customHeight="1">
      <c r="A9" s="7" t="s">
        <v>589</v>
      </c>
      <c r="B9" s="7" t="s">
        <v>454</v>
      </c>
      <c r="C9" s="7"/>
      <c r="D9" s="7"/>
      <c r="E9" s="7"/>
      <c r="F9" s="7" t="str">
        <f>A9</f>
        <v>131.</v>
      </c>
      <c r="G9" s="7"/>
      <c r="H9" s="9"/>
      <c r="I9" s="58"/>
    </row>
    <row r="10" spans="1:8" ht="6" customHeight="1">
      <c r="A10" s="9"/>
      <c r="B10" s="9"/>
      <c r="C10" s="9"/>
      <c r="D10" s="9"/>
      <c r="E10" s="9"/>
      <c r="F10" s="9"/>
      <c r="G10" s="9"/>
      <c r="H10" s="9"/>
    </row>
    <row r="11" spans="1:9" ht="15.75" customHeight="1">
      <c r="A11" s="7" t="s">
        <v>590</v>
      </c>
      <c r="B11" s="7" t="s">
        <v>622</v>
      </c>
      <c r="C11" s="7"/>
      <c r="D11" s="7"/>
      <c r="E11" s="7"/>
      <c r="F11" s="7" t="str">
        <f>A11</f>
        <v>132.</v>
      </c>
      <c r="G11" s="7"/>
      <c r="H11" s="9"/>
      <c r="I11" s="58"/>
    </row>
    <row r="12" spans="1:8" ht="6" customHeight="1" thickBot="1">
      <c r="A12" s="9"/>
      <c r="B12" s="9"/>
      <c r="C12" s="9"/>
      <c r="D12" s="9"/>
      <c r="E12" s="9"/>
      <c r="F12" s="9"/>
      <c r="G12" s="9"/>
      <c r="H12" s="9"/>
    </row>
    <row r="13" spans="1:9" ht="15.75" thickBot="1">
      <c r="A13" s="7" t="s">
        <v>591</v>
      </c>
      <c r="B13" s="7" t="s">
        <v>623</v>
      </c>
      <c r="C13" s="7"/>
      <c r="D13" s="7"/>
      <c r="E13" s="7"/>
      <c r="F13" s="7" t="str">
        <f>A13</f>
        <v>133.</v>
      </c>
      <c r="G13" s="7"/>
      <c r="H13" s="8"/>
      <c r="I13" s="58"/>
    </row>
    <row r="14" spans="1:8" ht="6" customHeight="1">
      <c r="A14" s="9"/>
      <c r="B14" s="9"/>
      <c r="C14" s="9"/>
      <c r="D14" s="74"/>
      <c r="E14" s="9"/>
      <c r="F14" s="9"/>
      <c r="G14" s="9"/>
      <c r="H14" s="9"/>
    </row>
    <row r="15" spans="1:8" ht="15.75" customHeight="1" thickBot="1">
      <c r="A15" s="7" t="s">
        <v>604</v>
      </c>
      <c r="B15" s="7" t="s">
        <v>744</v>
      </c>
      <c r="C15" s="9"/>
      <c r="D15" s="74"/>
      <c r="E15" s="9"/>
      <c r="F15" s="84" t="s">
        <v>604</v>
      </c>
      <c r="G15" s="9"/>
      <c r="H15" s="9"/>
    </row>
    <row r="16" spans="1:9" ht="15.75" thickBot="1">
      <c r="A16" s="33" t="s">
        <v>694</v>
      </c>
      <c r="B16" s="7" t="s">
        <v>754</v>
      </c>
      <c r="C16" s="7"/>
      <c r="D16" s="73"/>
      <c r="E16" s="7"/>
      <c r="F16" s="33" t="str">
        <f>A16</f>
        <v>(a)</v>
      </c>
      <c r="G16" s="7"/>
      <c r="H16" s="8"/>
      <c r="I16" s="58"/>
    </row>
    <row r="17" spans="1:8" ht="6" customHeight="1" hidden="1" thickBot="1">
      <c r="A17" s="33"/>
      <c r="B17" s="9"/>
      <c r="C17" s="9"/>
      <c r="D17" s="74"/>
      <c r="E17" s="9"/>
      <c r="F17" s="33"/>
      <c r="G17" s="9"/>
      <c r="H17" s="9"/>
    </row>
    <row r="18" spans="1:9" ht="16.5" customHeight="1" thickBot="1">
      <c r="A18" s="33" t="s">
        <v>695</v>
      </c>
      <c r="B18" s="7" t="s">
        <v>748</v>
      </c>
      <c r="C18" s="7"/>
      <c r="D18" s="73"/>
      <c r="E18" s="7"/>
      <c r="F18" s="33" t="s">
        <v>695</v>
      </c>
      <c r="G18" s="7"/>
      <c r="H18" s="8"/>
      <c r="I18" s="58"/>
    </row>
    <row r="19" spans="1:8" ht="6" customHeight="1" thickBot="1">
      <c r="A19" s="9"/>
      <c r="B19" s="9"/>
      <c r="C19" s="9"/>
      <c r="D19" s="74"/>
      <c r="E19" s="9"/>
      <c r="F19" s="9"/>
      <c r="G19" s="9"/>
      <c r="H19" s="9"/>
    </row>
    <row r="20" spans="1:9" ht="15.75" thickBot="1">
      <c r="A20" s="7" t="s">
        <v>605</v>
      </c>
      <c r="B20" s="7" t="s">
        <v>624</v>
      </c>
      <c r="C20" s="7"/>
      <c r="D20" s="73"/>
      <c r="E20" s="7"/>
      <c r="F20" s="84" t="str">
        <f>A20</f>
        <v>135.</v>
      </c>
      <c r="G20" s="7"/>
      <c r="H20" s="8"/>
      <c r="I20" s="58"/>
    </row>
    <row r="21" spans="1:8" ht="6" customHeight="1" thickBot="1">
      <c r="A21" s="9"/>
      <c r="B21" s="9"/>
      <c r="C21" s="9"/>
      <c r="D21" s="74"/>
      <c r="E21" s="9"/>
      <c r="F21" s="9"/>
      <c r="G21" s="9"/>
      <c r="H21" s="9"/>
    </row>
    <row r="22" spans="1:9" ht="15.75" thickBot="1">
      <c r="A22" s="7" t="s">
        <v>606</v>
      </c>
      <c r="B22" s="7" t="s">
        <v>814</v>
      </c>
      <c r="C22" s="7"/>
      <c r="D22" s="73"/>
      <c r="E22" s="7"/>
      <c r="F22" s="84" t="str">
        <f>A22</f>
        <v>136.</v>
      </c>
      <c r="G22" s="7"/>
      <c r="H22" s="8"/>
      <c r="I22" s="58"/>
    </row>
    <row r="23" spans="1:8" ht="6" customHeight="1">
      <c r="A23" s="9"/>
      <c r="B23" s="9"/>
      <c r="C23" s="9"/>
      <c r="D23" s="74"/>
      <c r="E23" s="9"/>
      <c r="F23" s="9"/>
      <c r="G23" s="9"/>
      <c r="H23" s="9"/>
    </row>
    <row r="24" spans="1:8" ht="6" customHeight="1">
      <c r="A24" s="9"/>
      <c r="B24" s="9"/>
      <c r="C24" s="9"/>
      <c r="D24" s="9"/>
      <c r="E24" s="9"/>
      <c r="F24" s="9"/>
      <c r="G24" s="9"/>
      <c r="H24" s="9"/>
    </row>
    <row r="25" spans="1:9" ht="15.75" thickBot="1">
      <c r="A25" s="7" t="s">
        <v>607</v>
      </c>
      <c r="B25" s="7" t="s">
        <v>718</v>
      </c>
      <c r="C25" s="7"/>
      <c r="D25" s="7"/>
      <c r="E25" s="7"/>
      <c r="F25" s="7" t="str">
        <f>A25</f>
        <v>137.</v>
      </c>
      <c r="G25" s="7"/>
      <c r="H25" s="9"/>
      <c r="I25" s="58"/>
    </row>
    <row r="26" spans="1:9" ht="15.75" thickBot="1">
      <c r="A26" s="33" t="s">
        <v>694</v>
      </c>
      <c r="B26" s="7" t="s">
        <v>682</v>
      </c>
      <c r="C26" s="7"/>
      <c r="D26" s="7"/>
      <c r="E26" s="7"/>
      <c r="F26" s="33" t="str">
        <f>A26</f>
        <v>(a)</v>
      </c>
      <c r="G26" s="33"/>
      <c r="H26" s="8"/>
      <c r="I26" s="58"/>
    </row>
    <row r="27" spans="1:9" ht="15.75" thickBot="1">
      <c r="A27" s="33" t="s">
        <v>695</v>
      </c>
      <c r="B27" s="7" t="s">
        <v>683</v>
      </c>
      <c r="C27" s="7"/>
      <c r="D27" s="7"/>
      <c r="E27" s="7"/>
      <c r="F27" s="33" t="str">
        <f>A27</f>
        <v>(b)</v>
      </c>
      <c r="G27" s="33"/>
      <c r="H27" s="8"/>
      <c r="I27" s="58"/>
    </row>
    <row r="28" spans="1:8" ht="6" customHeight="1">
      <c r="A28" s="9"/>
      <c r="B28" s="9"/>
      <c r="C28" s="9"/>
      <c r="D28" s="9"/>
      <c r="E28" s="9"/>
      <c r="F28" s="9"/>
      <c r="G28" s="9"/>
      <c r="H28" s="9"/>
    </row>
    <row r="29" spans="1:8" ht="16.5" thickBot="1">
      <c r="A29" s="11" t="s">
        <v>626</v>
      </c>
      <c r="B29" s="9"/>
      <c r="C29" s="9"/>
      <c r="D29" s="9"/>
      <c r="E29" s="9"/>
      <c r="F29" s="9"/>
      <c r="G29" s="9"/>
      <c r="H29" s="9"/>
    </row>
    <row r="30" spans="1:9" ht="15.75" thickBot="1">
      <c r="A30" s="7" t="s">
        <v>614</v>
      </c>
      <c r="B30" s="6" t="s">
        <v>432</v>
      </c>
      <c r="C30" s="6"/>
      <c r="D30" s="6"/>
      <c r="E30" s="6"/>
      <c r="F30" s="84" t="str">
        <f>A30</f>
        <v>138.</v>
      </c>
      <c r="G30" s="7"/>
      <c r="H30" s="8"/>
      <c r="I30" s="58"/>
    </row>
    <row r="31" spans="1:8" ht="6" customHeight="1" thickBot="1">
      <c r="A31" s="9"/>
      <c r="B31" s="9"/>
      <c r="C31" s="9"/>
      <c r="D31" s="9"/>
      <c r="E31" s="9"/>
      <c r="F31" s="9"/>
      <c r="G31" s="9"/>
      <c r="H31" s="9"/>
    </row>
    <row r="32" spans="1:9" ht="15.75" thickBot="1">
      <c r="A32" s="7" t="s">
        <v>615</v>
      </c>
      <c r="B32" s="6" t="s">
        <v>433</v>
      </c>
      <c r="C32" s="6"/>
      <c r="D32" s="6"/>
      <c r="E32" s="6"/>
      <c r="F32" s="84" t="str">
        <f>A32</f>
        <v>139.</v>
      </c>
      <c r="G32" s="6"/>
      <c r="H32" s="8" t="s">
        <v>734</v>
      </c>
      <c r="I32" s="58"/>
    </row>
    <row r="33" spans="1:8" ht="6" customHeight="1" thickBot="1">
      <c r="A33" s="9"/>
      <c r="B33" s="9"/>
      <c r="C33" s="9"/>
      <c r="D33" s="9"/>
      <c r="E33" s="9"/>
      <c r="F33" s="9"/>
      <c r="G33" s="9"/>
      <c r="H33" s="9"/>
    </row>
    <row r="34" spans="1:9" ht="15.75" thickBot="1">
      <c r="A34" s="7" t="s">
        <v>616</v>
      </c>
      <c r="B34" s="6" t="s">
        <v>434</v>
      </c>
      <c r="C34" s="6"/>
      <c r="D34" s="6"/>
      <c r="E34" s="6"/>
      <c r="F34" s="84" t="str">
        <f>A34</f>
        <v>140.</v>
      </c>
      <c r="G34" s="6"/>
      <c r="H34" s="8" t="s">
        <v>734</v>
      </c>
      <c r="I34" s="58"/>
    </row>
    <row r="35" spans="1:8" ht="6" customHeight="1" thickBot="1">
      <c r="A35" s="9"/>
      <c r="B35" s="9"/>
      <c r="C35" s="9"/>
      <c r="D35" s="9"/>
      <c r="E35" s="9"/>
      <c r="F35" s="9"/>
      <c r="G35" s="9"/>
      <c r="H35" s="9"/>
    </row>
    <row r="36" spans="1:9" ht="15.75" thickBot="1">
      <c r="A36" s="7" t="s">
        <v>792</v>
      </c>
      <c r="B36" s="6" t="s">
        <v>435</v>
      </c>
      <c r="C36" s="6"/>
      <c r="D36" s="6"/>
      <c r="E36" s="6"/>
      <c r="F36" s="84" t="str">
        <f>A36</f>
        <v>141.</v>
      </c>
      <c r="G36" s="6"/>
      <c r="H36" s="8" t="s">
        <v>734</v>
      </c>
      <c r="I36" s="58"/>
    </row>
    <row r="37" spans="1:8" ht="6" customHeight="1" thickBot="1">
      <c r="A37" s="9"/>
      <c r="B37" s="9"/>
      <c r="C37" s="9"/>
      <c r="D37" s="9"/>
      <c r="E37" s="9"/>
      <c r="F37" s="9"/>
      <c r="G37" s="9"/>
      <c r="H37" s="9"/>
    </row>
    <row r="38" spans="1:9" ht="15.75" thickBot="1">
      <c r="A38" s="7" t="s">
        <v>793</v>
      </c>
      <c r="B38" s="7" t="s">
        <v>632</v>
      </c>
      <c r="C38" s="7"/>
      <c r="D38" s="7"/>
      <c r="E38" s="7"/>
      <c r="F38" s="84" t="str">
        <f>A38</f>
        <v>142.</v>
      </c>
      <c r="G38" s="6"/>
      <c r="H38" s="8" t="s">
        <v>734</v>
      </c>
      <c r="I38" s="58"/>
    </row>
    <row r="39" spans="1:8" ht="6" customHeight="1" thickBot="1">
      <c r="A39" s="9"/>
      <c r="B39" s="9"/>
      <c r="C39" s="9"/>
      <c r="D39" s="9"/>
      <c r="E39" s="9"/>
      <c r="F39" s="9"/>
      <c r="G39" s="9"/>
      <c r="H39" s="9"/>
    </row>
    <row r="40" spans="1:9" ht="15.75" thickBot="1">
      <c r="A40" s="7" t="s">
        <v>794</v>
      </c>
      <c r="B40" s="6" t="s">
        <v>436</v>
      </c>
      <c r="C40" s="6"/>
      <c r="D40" s="6"/>
      <c r="E40" s="6"/>
      <c r="F40" s="84" t="str">
        <f>A40</f>
        <v>143.</v>
      </c>
      <c r="G40" s="6"/>
      <c r="H40" s="8" t="s">
        <v>734</v>
      </c>
      <c r="I40" s="58"/>
    </row>
    <row r="41" spans="1:8" ht="6" customHeight="1" thickBot="1">
      <c r="A41" s="9"/>
      <c r="B41" s="9"/>
      <c r="C41" s="9"/>
      <c r="D41" s="9"/>
      <c r="E41" s="9"/>
      <c r="F41" s="9"/>
      <c r="G41" s="9"/>
      <c r="H41" s="9"/>
    </row>
    <row r="42" spans="1:9" ht="15.75" thickBot="1">
      <c r="A42" s="7" t="s">
        <v>795</v>
      </c>
      <c r="B42" s="6" t="s">
        <v>437</v>
      </c>
      <c r="C42" s="6"/>
      <c r="D42" s="6"/>
      <c r="E42" s="6"/>
      <c r="F42" s="84" t="str">
        <f>A42</f>
        <v>144.</v>
      </c>
      <c r="G42" s="6"/>
      <c r="H42" s="8" t="s">
        <v>734</v>
      </c>
      <c r="I42" s="58"/>
    </row>
    <row r="43" spans="1:8" ht="6" customHeight="1" thickBot="1">
      <c r="A43" s="9"/>
      <c r="B43" s="9"/>
      <c r="C43" s="9"/>
      <c r="D43" s="9"/>
      <c r="E43" s="9"/>
      <c r="F43" s="9"/>
      <c r="G43" s="9"/>
      <c r="H43" s="9"/>
    </row>
    <row r="44" spans="1:9" ht="15.75" thickBot="1">
      <c r="A44" s="7" t="s">
        <v>617</v>
      </c>
      <c r="B44" s="6" t="s">
        <v>438</v>
      </c>
      <c r="C44" s="6"/>
      <c r="D44" s="6"/>
      <c r="E44" s="6"/>
      <c r="F44" s="84" t="str">
        <f>A44</f>
        <v>145.</v>
      </c>
      <c r="G44" s="6"/>
      <c r="H44" s="8" t="s">
        <v>734</v>
      </c>
      <c r="I44" s="58"/>
    </row>
    <row r="45" spans="1:8" ht="6" customHeight="1" thickBot="1">
      <c r="A45" s="9"/>
      <c r="B45" s="9"/>
      <c r="C45" s="9"/>
      <c r="D45" s="9"/>
      <c r="E45" s="9"/>
      <c r="F45" s="9"/>
      <c r="G45" s="9"/>
      <c r="H45" s="9"/>
    </row>
    <row r="46" spans="1:9" ht="15.75" thickBot="1">
      <c r="A46" s="7" t="s">
        <v>618</v>
      </c>
      <c r="B46" s="6" t="s">
        <v>439</v>
      </c>
      <c r="C46" s="6"/>
      <c r="D46" s="6"/>
      <c r="E46" s="6"/>
      <c r="F46" s="84" t="str">
        <f>A46</f>
        <v>146.</v>
      </c>
      <c r="G46" s="6"/>
      <c r="H46" s="8" t="s">
        <v>734</v>
      </c>
      <c r="I46" s="58"/>
    </row>
    <row r="47" spans="1:8" ht="6" customHeight="1" thickBot="1">
      <c r="A47" s="7"/>
      <c r="B47" s="6"/>
      <c r="C47" s="6"/>
      <c r="D47" s="6"/>
      <c r="E47" s="6"/>
      <c r="F47" s="9"/>
      <c r="G47" s="6"/>
      <c r="H47" s="9"/>
    </row>
    <row r="48" spans="1:9" ht="15.75" thickBot="1">
      <c r="A48" s="7" t="s">
        <v>619</v>
      </c>
      <c r="B48" s="6" t="s">
        <v>790</v>
      </c>
      <c r="C48" s="6"/>
      <c r="D48" s="6"/>
      <c r="E48" s="6"/>
      <c r="F48" s="84" t="s">
        <v>619</v>
      </c>
      <c r="G48" s="6"/>
      <c r="H48" s="8"/>
      <c r="I48" s="58"/>
    </row>
    <row r="49" spans="1:8" ht="6" customHeight="1" thickBot="1">
      <c r="A49" s="9"/>
      <c r="B49" s="9"/>
      <c r="C49" s="9"/>
      <c r="D49" s="9"/>
      <c r="E49" s="9"/>
      <c r="F49" s="9"/>
      <c r="G49" s="9"/>
      <c r="H49" s="9"/>
    </row>
    <row r="50" spans="1:9" ht="15.75" thickBot="1">
      <c r="A50" s="7" t="s">
        <v>620</v>
      </c>
      <c r="B50" s="6" t="s">
        <v>440</v>
      </c>
      <c r="C50" s="6"/>
      <c r="D50" s="76"/>
      <c r="E50" s="6"/>
      <c r="F50" s="84" t="str">
        <f>A50</f>
        <v>148.</v>
      </c>
      <c r="G50" s="6"/>
      <c r="H50" s="8" t="s">
        <v>734</v>
      </c>
      <c r="I50" s="58"/>
    </row>
    <row r="51" s="9" customFormat="1" ht="6" customHeight="1">
      <c r="D51" s="74"/>
    </row>
    <row r="52" spans="1:12" ht="18">
      <c r="A52" s="4" t="s">
        <v>673</v>
      </c>
      <c r="B52" s="75" t="s">
        <v>712</v>
      </c>
      <c r="C52" s="5"/>
      <c r="D52" s="81"/>
      <c r="E52" s="9"/>
      <c r="F52" s="9"/>
      <c r="G52" s="9"/>
      <c r="H52" s="9"/>
      <c r="K52"/>
      <c r="L52"/>
    </row>
    <row r="53" spans="1:9" ht="15">
      <c r="A53" s="7" t="s">
        <v>621</v>
      </c>
      <c r="B53" s="73" t="s">
        <v>711</v>
      </c>
      <c r="C53" s="6"/>
      <c r="D53" s="76"/>
      <c r="E53" s="6"/>
      <c r="F53" s="6" t="str">
        <f>A53</f>
        <v>149.</v>
      </c>
      <c r="G53" s="6"/>
      <c r="H53" s="9"/>
      <c r="I53" s="58"/>
    </row>
    <row r="54" s="9" customFormat="1" ht="6" thickBot="1"/>
    <row r="55" spans="1:12" s="78" customFormat="1" ht="15.75" thickBot="1">
      <c r="A55" s="73"/>
      <c r="B55" s="73"/>
      <c r="C55" s="76"/>
      <c r="F55" s="3" t="s">
        <v>691</v>
      </c>
      <c r="G55" s="76"/>
      <c r="H55" s="2"/>
      <c r="I55" s="77"/>
      <c r="J55" s="74"/>
      <c r="K55" s="74"/>
      <c r="L55" s="74"/>
    </row>
    <row r="56" spans="1:8" ht="18" customHeight="1">
      <c r="A56" s="5"/>
      <c r="B56" s="5"/>
      <c r="C56" s="5"/>
      <c r="D56" s="5"/>
      <c r="E56" s="5"/>
      <c r="F56" s="5"/>
      <c r="G56" s="5"/>
      <c r="H56" s="9"/>
    </row>
    <row r="57" spans="1:8" ht="18">
      <c r="A57" s="5" t="s">
        <v>630</v>
      </c>
      <c r="B57" s="5"/>
      <c r="C57" s="5"/>
      <c r="D57" s="5"/>
      <c r="E57" s="5"/>
      <c r="F57" s="5"/>
      <c r="G57" s="5"/>
      <c r="H57" s="9"/>
    </row>
    <row r="58" s="9" customFormat="1" ht="5.25"/>
    <row r="59" spans="1:8" ht="15">
      <c r="A59" s="7" t="s">
        <v>837</v>
      </c>
      <c r="B59" s="6"/>
      <c r="C59" s="6"/>
      <c r="D59" s="6"/>
      <c r="E59" s="6"/>
      <c r="F59" s="6"/>
      <c r="G59" s="6"/>
      <c r="H59" s="6"/>
    </row>
    <row r="60" s="9" customFormat="1" ht="5.25"/>
    <row r="61" spans="1:8" ht="15">
      <c r="A61" s="6" t="s">
        <v>643</v>
      </c>
      <c r="B61" s="6"/>
      <c r="C61" s="6"/>
      <c r="D61" s="6"/>
      <c r="E61" s="6"/>
      <c r="F61" s="6"/>
      <c r="G61" s="6"/>
      <c r="H61" s="6"/>
    </row>
    <row r="62" spans="1:8" ht="18.75" customHeight="1">
      <c r="A62" s="6"/>
      <c r="B62" s="106" t="s">
        <v>749</v>
      </c>
      <c r="C62" s="6"/>
      <c r="D62" s="6"/>
      <c r="E62" s="6"/>
      <c r="F62" s="6"/>
      <c r="G62" s="6"/>
      <c r="H62" s="6"/>
    </row>
    <row r="63" spans="1:8" ht="24.75" customHeight="1">
      <c r="A63" s="6"/>
      <c r="B63" s="7" t="s">
        <v>672</v>
      </c>
      <c r="C63" s="6"/>
      <c r="D63" s="6"/>
      <c r="E63" s="6"/>
      <c r="F63" s="6"/>
      <c r="G63" s="6"/>
      <c r="H63" s="6"/>
    </row>
    <row r="64" spans="1:8" ht="18.75" customHeight="1">
      <c r="A64" s="6"/>
      <c r="B64" s="7" t="s">
        <v>671</v>
      </c>
      <c r="C64" s="6"/>
      <c r="D64" s="6"/>
      <c r="E64" s="6"/>
      <c r="F64" s="6"/>
      <c r="G64" s="6"/>
      <c r="H64" s="6"/>
    </row>
    <row r="65" spans="1:8" ht="18" customHeight="1">
      <c r="A65" s="6"/>
      <c r="B65" s="6" t="s">
        <v>644</v>
      </c>
      <c r="C65" s="6"/>
      <c r="D65" s="6"/>
      <c r="E65" s="6"/>
      <c r="F65" s="6"/>
      <c r="G65" s="6"/>
      <c r="H65" s="6"/>
    </row>
    <row r="66" s="9" customFormat="1" ht="5.25"/>
    <row r="67" spans="1:8" ht="15">
      <c r="A67" s="32" t="s">
        <v>838</v>
      </c>
      <c r="B67" s="9"/>
      <c r="C67" s="9"/>
      <c r="D67" s="32"/>
      <c r="E67" s="32"/>
      <c r="F67" s="31"/>
      <c r="G67" s="31"/>
      <c r="H67" s="31"/>
    </row>
    <row r="68" s="9" customFormat="1" ht="5.25"/>
    <row r="69" spans="1:9" s="9" customFormat="1" ht="65.25" customHeight="1">
      <c r="A69" s="147" t="s">
        <v>839</v>
      </c>
      <c r="B69" s="147"/>
      <c r="C69" s="147"/>
      <c r="D69" s="147"/>
      <c r="E69" s="147"/>
      <c r="F69" s="147"/>
      <c r="G69" s="147"/>
      <c r="H69" s="147"/>
      <c r="I69" s="147"/>
    </row>
    <row r="70" s="9" customFormat="1" ht="5.25"/>
    <row r="71" spans="1:13" s="9" customFormat="1" ht="15">
      <c r="A71" s="7" t="s">
        <v>746</v>
      </c>
      <c r="B71" s="18"/>
      <c r="C71" s="18"/>
      <c r="D71" s="18"/>
      <c r="E71" s="18"/>
      <c r="F71" s="18"/>
      <c r="G71" s="18"/>
      <c r="H71" s="18"/>
      <c r="M71" s="18"/>
    </row>
    <row r="72" spans="1:13" s="9" customFormat="1" ht="15">
      <c r="A72" s="6" t="str">
        <f>EnqPerson</f>
        <v>CES Helpdesk</v>
      </c>
      <c r="B72" s="74"/>
      <c r="C72" s="74"/>
      <c r="D72" s="74"/>
      <c r="H72" s="18"/>
      <c r="M72" s="18"/>
    </row>
    <row r="73" spans="1:13" s="9" customFormat="1" ht="15">
      <c r="A73" s="19" t="s">
        <v>628</v>
      </c>
      <c r="B73" s="6" t="str">
        <f>EnqTel</f>
        <v>0207 901 1909</v>
      </c>
      <c r="C73" s="6"/>
      <c r="D73" s="6"/>
      <c r="E73" s="6"/>
      <c r="M73" s="18"/>
    </row>
    <row r="74" spans="1:7" s="9" customFormat="1" ht="15">
      <c r="A74" s="19" t="s">
        <v>629</v>
      </c>
      <c r="B74" s="6" t="str">
        <f>EnqEmail</f>
        <v>census@catholiceducation.org.uk</v>
      </c>
      <c r="C74" s="6"/>
      <c r="D74" s="6"/>
      <c r="E74" s="6"/>
      <c r="F74" s="6"/>
      <c r="G74" s="6"/>
    </row>
    <row r="75" spans="1:7" s="9" customFormat="1" ht="15">
      <c r="A75" s="19"/>
      <c r="B75" s="6"/>
      <c r="C75" s="6"/>
      <c r="D75" s="6"/>
      <c r="E75" s="6"/>
      <c r="F75" s="6"/>
      <c r="G75" s="6"/>
    </row>
    <row r="76" spans="1:9" s="9" customFormat="1" ht="18">
      <c r="A76" s="164" t="s">
        <v>840</v>
      </c>
      <c r="B76" s="164"/>
      <c r="C76" s="164"/>
      <c r="D76" s="164"/>
      <c r="E76" s="164"/>
      <c r="F76" s="164"/>
      <c r="G76" s="164"/>
      <c r="H76" s="164"/>
      <c r="I76" s="164"/>
    </row>
    <row r="77" s="9" customFormat="1" ht="15">
      <c r="A77" s="6"/>
    </row>
    <row r="78" spans="1:5" ht="26.25" customHeight="1">
      <c r="A78" s="142" t="s">
        <v>806</v>
      </c>
      <c r="B78" s="142"/>
      <c r="E78" s="34" t="s">
        <v>638</v>
      </c>
    </row>
    <row r="79" s="9" customFormat="1" ht="15">
      <c r="A79"/>
    </row>
    <row r="80" spans="1:18" s="15" customFormat="1" ht="18" customHeight="1">
      <c r="A80" s="136" t="str">
        <f>Copyright</f>
        <v>© Copyright CES January 2024.  All rights reserved.</v>
      </c>
      <c r="B80" s="136"/>
      <c r="C80" s="136"/>
      <c r="D80" s="136"/>
      <c r="E80" s="136"/>
      <c r="F80" s="46"/>
      <c r="G80" s="46"/>
      <c r="H80" s="46"/>
      <c r="I80" s="9"/>
      <c r="J80" s="46"/>
      <c r="K80" s="18"/>
      <c r="L80" s="18"/>
      <c r="M80" s="18"/>
      <c r="N80" s="18"/>
      <c r="O80" s="18"/>
      <c r="P80" s="18"/>
      <c r="Q80" s="18"/>
      <c r="R80" s="18"/>
    </row>
  </sheetData>
  <sheetProtection password="D3BD" sheet="1" selectLockedCells="1"/>
  <mergeCells count="4">
    <mergeCell ref="A76:I76"/>
    <mergeCell ref="A69:I69"/>
    <mergeCell ref="A78:B78"/>
    <mergeCell ref="A80:E80"/>
  </mergeCells>
  <dataValidations count="2">
    <dataValidation type="whole" operator="greaterThanOrEqual" allowBlank="1" showInputMessage="1" showErrorMessage="1" errorTitle="Invalid Value" error="Please enter a whole number" sqref="H34 H36 H38 H40 H42 H46:H48 H50 H44 H7 H32 H16 H18 H20 H22 H13 H30">
      <formula1>0</formula1>
    </dataValidation>
    <dataValidation type="whole" operator="greaterThanOrEqual" showInputMessage="1" showErrorMessage="1" errorTitle="Invalid Value" error="Please enter a whole number" sqref="H26:H27 H6">
      <formula1>0</formula1>
    </dataValidation>
  </dataValidations>
  <hyperlinks>
    <hyperlink ref="A78:B78" location="Page4Top" tooltip="Previous part: qs 54 to 121" display="Previous part: qs 54 to 121"/>
    <hyperlink ref="E78" location="ValidationTop" tooltip="Check" display="Check"/>
    <hyperlink ref="H3" r:id="rId1" tooltip="View Guidance" display="View Guidance"/>
  </hyperlinks>
  <printOptions horizontalCentered="1"/>
  <pageMargins left="0.3937007874015748" right="0.3937007874015748" top="0.3937007874015748" bottom="0.8267716535433072" header="0.5118110236220472" footer="0.31496062992125984"/>
  <pageSetup fitToHeight="1" fitToWidth="1" horizontalDpi="600" verticalDpi="600" orientation="portrait" paperSize="9" scale="69" r:id="rId4"/>
  <headerFooter alignWithMargins="0">
    <oddFooter>&amp;L&amp;11&amp;Z&amp;F
&amp;R&amp;11© Copyright CESEW February 2009.  All rights reserved.</oddFooter>
  </headerFooter>
  <ignoredErrors>
    <ignoredError sqref="A6:A8 A34:A36 A24 A10 A12 A14 A16:A19 A21 A23 A26:A32 A37:A46 A48:A50 A51 A52 F48" numberStoredAsText="1"/>
  </ignoredErrors>
  <legacyDrawing r:id="rId3"/>
</worksheet>
</file>

<file path=xl/worksheets/sheet6.xml><?xml version="1.0" encoding="utf-8"?>
<worksheet xmlns="http://schemas.openxmlformats.org/spreadsheetml/2006/main" xmlns:r="http://schemas.openxmlformats.org/officeDocument/2006/relationships">
  <dimension ref="A1:G170"/>
  <sheetViews>
    <sheetView showGridLines="0" showRowColHeaders="0" zoomScale="75" zoomScaleNormal="75" zoomScalePageLayoutView="0" workbookViewId="0" topLeftCell="A1">
      <pane ySplit="1" topLeftCell="A34" activePane="bottomLeft" state="frozen"/>
      <selection pane="topLeft" activeCell="A2" sqref="A2"/>
      <selection pane="bottomLeft" activeCell="A3" sqref="A3"/>
    </sheetView>
  </sheetViews>
  <sheetFormatPr defaultColWidth="8.88671875" defaultRowHeight="15"/>
  <cols>
    <col min="1" max="1" width="5.6640625" style="36" customWidth="1"/>
    <col min="2" max="2" width="33.99609375" style="36" customWidth="1"/>
    <col min="3" max="3" width="14.6640625" style="36" bestFit="1" customWidth="1"/>
    <col min="4" max="4" width="7.10546875" style="36" customWidth="1"/>
    <col min="5" max="5" width="9.10546875" style="36" customWidth="1"/>
    <col min="6" max="16384" width="8.88671875" style="36" customWidth="1"/>
  </cols>
  <sheetData>
    <row r="1" spans="1:5" ht="54" customHeight="1">
      <c r="A1" s="35" t="str">
        <f>CensusTitle</f>
        <v>CES Census 2024</v>
      </c>
      <c r="B1" s="35"/>
      <c r="C1" s="35"/>
      <c r="D1" s="35"/>
      <c r="E1" s="35"/>
    </row>
    <row r="2" s="37" customFormat="1" ht="5.25"/>
    <row r="3" s="37" customFormat="1" ht="5.25">
      <c r="A3" s="45"/>
    </row>
    <row r="4" ht="20.25">
      <c r="A4" s="123" t="s">
        <v>747</v>
      </c>
    </row>
    <row r="6" s="9" customFormat="1" ht="5.25"/>
    <row r="7" spans="1:7" s="100" customFormat="1" ht="16.5" customHeight="1">
      <c r="A7" s="177" t="s">
        <v>760</v>
      </c>
      <c r="B7" s="178"/>
      <c r="C7" s="177"/>
      <c r="D7" s="178"/>
      <c r="E7" s="177"/>
      <c r="F7" s="178"/>
      <c r="G7" s="122"/>
    </row>
    <row r="8" spans="1:7" s="100" customFormat="1" ht="16.5" customHeight="1">
      <c r="A8" s="113"/>
      <c r="B8" s="116"/>
      <c r="C8" s="116"/>
      <c r="D8" s="116"/>
      <c r="E8" s="116"/>
      <c r="F8" s="116"/>
      <c r="G8" s="116"/>
    </row>
    <row r="9" spans="1:5" s="100" customFormat="1" ht="16.5" customHeight="1">
      <c r="A9" s="184" t="s">
        <v>761</v>
      </c>
      <c r="B9" s="168"/>
      <c r="C9" s="114"/>
      <c r="D9" s="115"/>
      <c r="E9" s="115"/>
    </row>
    <row r="10" spans="1:7" s="100" customFormat="1" ht="16.5" customHeight="1">
      <c r="A10" s="183" t="s">
        <v>762</v>
      </c>
      <c r="B10" s="180"/>
      <c r="C10" s="179" t="str">
        <f>IF(ISERROR(VLOOKUP("MISSING",C26:C40,1,FALSE)),"PASSED","FAILED (see below for details)")</f>
        <v>FAILED (see below for details)</v>
      </c>
      <c r="D10" s="180"/>
      <c r="E10" s="180"/>
      <c r="F10" s="180"/>
      <c r="G10" s="180"/>
    </row>
    <row r="11" spans="1:7" s="100" customFormat="1" ht="16.5" customHeight="1">
      <c r="A11" s="183" t="s">
        <v>763</v>
      </c>
      <c r="B11" s="180"/>
      <c r="C11" s="165" t="str">
        <f>IF(AND(D117=D116,D116&lt;&gt;0,nonCatholic=otherReligions),"PASSED","FAILED (see below for details)")</f>
        <v>FAILED (see below for details)</v>
      </c>
      <c r="D11" s="168"/>
      <c r="E11" s="168"/>
      <c r="F11" s="168"/>
      <c r="G11" s="168"/>
    </row>
    <row r="12" spans="1:7" s="100" customFormat="1" ht="16.5" customHeight="1">
      <c r="A12" s="183" t="s">
        <v>764</v>
      </c>
      <c r="B12" s="180"/>
      <c r="C12" s="165" t="str">
        <f>IF(AND(D140=D141,D140&lt;&gt;0),"PASSED","FAILED (see below for details)")</f>
        <v>FAILED (see below for details)</v>
      </c>
      <c r="D12" s="168"/>
      <c r="E12" s="168"/>
      <c r="F12" s="168"/>
      <c r="G12" s="168"/>
    </row>
    <row r="13" spans="1:5" s="100" customFormat="1" ht="16.5" customHeight="1">
      <c r="A13" s="181" t="s">
        <v>769</v>
      </c>
      <c r="B13" s="182"/>
      <c r="C13" s="182"/>
      <c r="D13" s="180"/>
      <c r="E13" s="115"/>
    </row>
    <row r="14" spans="1:5" s="100" customFormat="1" ht="16.5" customHeight="1">
      <c r="A14" s="31"/>
      <c r="B14" s="117"/>
      <c r="C14" s="114"/>
      <c r="D14" s="115"/>
      <c r="E14" s="115"/>
    </row>
    <row r="15" spans="1:5" s="100" customFormat="1" ht="16.5" customHeight="1">
      <c r="A15" s="181" t="s">
        <v>765</v>
      </c>
      <c r="B15" s="180"/>
      <c r="C15" s="114"/>
      <c r="D15" s="115"/>
      <c r="E15" s="115"/>
    </row>
    <row r="16" spans="1:5" s="100" customFormat="1" ht="16.5" customHeight="1">
      <c r="A16" s="183" t="s">
        <v>766</v>
      </c>
      <c r="B16" s="180"/>
      <c r="C16" s="114" t="str">
        <f>IF(SUM(D148:D151)&gt;0,"PASSED","FAILED (see below for details)")</f>
        <v>FAILED (see below for details)</v>
      </c>
      <c r="D16" s="115"/>
      <c r="E16" s="115"/>
    </row>
    <row r="17" spans="1:5" s="100" customFormat="1" ht="16.5" customHeight="1">
      <c r="A17" s="183" t="s">
        <v>767</v>
      </c>
      <c r="B17" s="180"/>
      <c r="C17" s="114" t="str">
        <f>IF(AND(D158&gt;0,D159=0),"FAILED (see below for details)","PASSED")</f>
        <v>PASSED</v>
      </c>
      <c r="D17" s="115"/>
      <c r="E17" s="115"/>
    </row>
    <row r="18" spans="1:5" s="100" customFormat="1" ht="16.5" customHeight="1">
      <c r="A18" s="183" t="s">
        <v>768</v>
      </c>
      <c r="B18" s="180"/>
      <c r="C18" s="114" t="str">
        <f>IF(D166&lt;=D165,"PASSED","FAILED (see below for details)")</f>
        <v>PASSED</v>
      </c>
      <c r="D18" s="115"/>
      <c r="E18" s="115"/>
    </row>
    <row r="19" spans="1:6" s="100" customFormat="1" ht="16.5" customHeight="1">
      <c r="A19" s="181" t="s">
        <v>770</v>
      </c>
      <c r="B19" s="182"/>
      <c r="C19" s="182"/>
      <c r="D19" s="168"/>
      <c r="E19" s="168"/>
      <c r="F19" s="168"/>
    </row>
    <row r="20" spans="1:6" s="100" customFormat="1" ht="16.5" customHeight="1">
      <c r="A20" s="113"/>
      <c r="B20" s="118"/>
      <c r="C20" s="118"/>
      <c r="D20" s="15"/>
      <c r="E20" s="15"/>
      <c r="F20" s="15"/>
    </row>
    <row r="21" spans="1:6" s="100" customFormat="1" ht="50.25" customHeight="1">
      <c r="A21" s="175" t="s">
        <v>771</v>
      </c>
      <c r="B21" s="176"/>
      <c r="C21" s="176"/>
      <c r="D21" s="15"/>
      <c r="E21" s="16"/>
      <c r="F21" s="16"/>
    </row>
    <row r="22" spans="1:6" s="100" customFormat="1" ht="16.5" customHeight="1">
      <c r="A22" s="119"/>
      <c r="B22" s="121"/>
      <c r="C22" s="121"/>
      <c r="D22" s="15"/>
      <c r="E22" s="16"/>
      <c r="F22" s="16"/>
    </row>
    <row r="23" spans="1:6" s="100" customFormat="1" ht="24" customHeight="1">
      <c r="A23" s="177" t="s">
        <v>772</v>
      </c>
      <c r="B23" s="178"/>
      <c r="C23" s="120"/>
      <c r="D23" s="16"/>
      <c r="E23" s="16"/>
      <c r="F23" s="16"/>
    </row>
    <row r="24" spans="1:5" ht="15.75">
      <c r="A24" s="181" t="s">
        <v>759</v>
      </c>
      <c r="B24" s="168"/>
      <c r="C24" s="115"/>
      <c r="D24" s="115"/>
      <c r="E24" s="115"/>
    </row>
    <row r="25" s="9" customFormat="1" ht="6" thickBot="1"/>
    <row r="26" spans="1:5" ht="15.75" thickBot="1">
      <c r="A26" s="6" t="s">
        <v>374</v>
      </c>
      <c r="B26" s="6" t="s">
        <v>394</v>
      </c>
      <c r="C26" s="1" t="str">
        <f>IF(PageTwo!G10="","MISSING","Completed")</f>
        <v>MISSING</v>
      </c>
      <c r="D26"/>
      <c r="E26"/>
    </row>
    <row r="27" spans="1:5" ht="15.75" thickBot="1">
      <c r="A27" s="6" t="s">
        <v>375</v>
      </c>
      <c r="B27" s="76" t="s">
        <v>612</v>
      </c>
      <c r="C27" s="1" t="str">
        <f>IF(PageTwo!G12="","MISSING","Completed")</f>
        <v>MISSING</v>
      </c>
      <c r="D27"/>
      <c r="E27"/>
    </row>
    <row r="28" spans="1:5" ht="15.75" thickBot="1">
      <c r="A28" s="6" t="s">
        <v>377</v>
      </c>
      <c r="B28" s="76" t="s">
        <v>395</v>
      </c>
      <c r="C28" s="1" t="str">
        <f>IF(PageTwo!G16="","MISSING","Completed")</f>
        <v>MISSING</v>
      </c>
      <c r="D28"/>
      <c r="E28"/>
    </row>
    <row r="29" spans="1:5" ht="15.75" thickBot="1">
      <c r="A29" s="6" t="s">
        <v>378</v>
      </c>
      <c r="B29" s="76" t="s">
        <v>397</v>
      </c>
      <c r="C29" s="1" t="str">
        <f>IF(PageTwo!G20="","MISSING","Completed")</f>
        <v>MISSING</v>
      </c>
      <c r="D29"/>
      <c r="E29"/>
    </row>
    <row r="30" spans="1:5" ht="15.75" thickBot="1">
      <c r="A30" s="6" t="s">
        <v>379</v>
      </c>
      <c r="B30" s="76" t="s">
        <v>398</v>
      </c>
      <c r="C30" s="1" t="str">
        <f>IF(PageTwo!G22="","MISSING","Completed")</f>
        <v>MISSING</v>
      </c>
      <c r="D30"/>
      <c r="E30"/>
    </row>
    <row r="31" spans="1:5" ht="15.75" thickBot="1">
      <c r="A31" s="6" t="s">
        <v>380</v>
      </c>
      <c r="B31" s="76" t="s">
        <v>399</v>
      </c>
      <c r="C31" s="1" t="str">
        <f>IF(PageTwo!G24="","MISSING","Completed")</f>
        <v>MISSING</v>
      </c>
      <c r="D31"/>
      <c r="E31"/>
    </row>
    <row r="32" spans="1:5" ht="15.75" thickBot="1">
      <c r="A32" s="6" t="s">
        <v>381</v>
      </c>
      <c r="B32" s="76" t="s">
        <v>400</v>
      </c>
      <c r="C32" s="1" t="str">
        <f>IF(PageTwo!G28="","MISSING","Completed")</f>
        <v>MISSING</v>
      </c>
      <c r="D32"/>
      <c r="E32"/>
    </row>
    <row r="33" spans="1:5" ht="15.75" thickBot="1">
      <c r="A33" s="6" t="s">
        <v>383</v>
      </c>
      <c r="B33" s="76" t="s">
        <v>631</v>
      </c>
      <c r="C33" s="1" t="str">
        <f>IF(PageTwo!G32="","MISSING","Completed")</f>
        <v>MISSING</v>
      </c>
      <c r="D33"/>
      <c r="E33"/>
    </row>
    <row r="34" spans="1:5" ht="15.75" thickBot="1">
      <c r="A34" s="6" t="s">
        <v>384</v>
      </c>
      <c r="B34" s="76" t="s">
        <v>0</v>
      </c>
      <c r="C34" s="1" t="str">
        <f>IF(DiocesanCode=1,"MISSING","Completed")</f>
        <v>MISSING</v>
      </c>
      <c r="D34"/>
      <c r="E34"/>
    </row>
    <row r="35" spans="1:5" ht="15.75" thickBot="1">
      <c r="A35" s="7" t="s">
        <v>385</v>
      </c>
      <c r="B35" s="76" t="s">
        <v>401</v>
      </c>
      <c r="C35" s="1" t="str">
        <f>IF(PageTwo!G36="","MISSING","Completed")</f>
        <v>MISSING</v>
      </c>
      <c r="D35"/>
      <c r="E35"/>
    </row>
    <row r="36" spans="1:5" ht="15.75" thickBot="1">
      <c r="A36" s="7" t="s">
        <v>387</v>
      </c>
      <c r="B36" s="76" t="s">
        <v>402</v>
      </c>
      <c r="C36" s="1" t="str">
        <f>IF(PageTwo!G40="","MISSING","Completed")</f>
        <v>MISSING</v>
      </c>
      <c r="D36"/>
      <c r="E36"/>
    </row>
    <row r="37" spans="1:5" ht="15.75" thickBot="1">
      <c r="A37" s="7" t="s">
        <v>388</v>
      </c>
      <c r="B37" s="76" t="s">
        <v>42</v>
      </c>
      <c r="C37" s="1" t="str">
        <f>IF(Gov=1,"MISSING","Completed")</f>
        <v>MISSING</v>
      </c>
      <c r="D37"/>
      <c r="E37"/>
    </row>
    <row r="38" spans="1:5" ht="15.75" thickBot="1">
      <c r="A38" s="7" t="s">
        <v>796</v>
      </c>
      <c r="B38" s="76" t="s">
        <v>30</v>
      </c>
      <c r="C38" s="1" t="str">
        <f>IF(Phase=1,"MISSING","Completed")</f>
        <v>MISSING</v>
      </c>
      <c r="D38"/>
      <c r="E38"/>
    </row>
    <row r="39" spans="1:5" ht="15.75" thickBot="1">
      <c r="A39" s="7" t="s">
        <v>797</v>
      </c>
      <c r="B39" s="76" t="s">
        <v>28</v>
      </c>
      <c r="C39" s="1" t="str">
        <f>IF(GEntry=1,"MISSING","Completed")</f>
        <v>MISSING</v>
      </c>
      <c r="D39"/>
      <c r="E39"/>
    </row>
    <row r="40" spans="1:5" ht="15.75" thickBot="1">
      <c r="A40" s="7" t="s">
        <v>389</v>
      </c>
      <c r="B40" s="76" t="s">
        <v>29</v>
      </c>
      <c r="C40" s="1" t="str">
        <f>IF(GSixth=1,"MISSING","Completed")</f>
        <v>MISSING</v>
      </c>
      <c r="D40"/>
      <c r="E40"/>
    </row>
    <row r="41" s="9" customFormat="1" ht="5.25"/>
    <row r="42" spans="1:6" ht="15.75">
      <c r="A42" s="179" t="str">
        <f>IF(ISERROR(VLOOKUP("MISSING",C26:C40,1,FALSE)),"Validation check passed. All mandatory questions have been completed","Validation check failed. Please complete the questions indicated.")</f>
        <v>Validation check failed. Please complete the questions indicated.</v>
      </c>
      <c r="B42" s="180"/>
      <c r="C42" s="180"/>
      <c r="D42" s="180"/>
      <c r="E42" s="180"/>
      <c r="F42" s="125"/>
    </row>
    <row r="43" spans="1:6" ht="15">
      <c r="A43" s="125"/>
      <c r="B43" s="125"/>
      <c r="C43" s="115"/>
      <c r="D43" s="115"/>
      <c r="E43" s="115"/>
      <c r="F43" s="125"/>
    </row>
    <row r="44" s="37" customFormat="1" ht="5.25"/>
    <row r="45" ht="15.75">
      <c r="A45" s="38" t="s">
        <v>639</v>
      </c>
    </row>
    <row r="46" ht="15.75">
      <c r="C46" s="40"/>
    </row>
    <row r="47" s="37" customFormat="1" ht="5.25"/>
    <row r="48" spans="1:3" ht="15.75" hidden="1" thickBot="1">
      <c r="A48" s="129">
        <v>67</v>
      </c>
      <c r="B48" s="42" t="s">
        <v>528</v>
      </c>
      <c r="C48" s="44">
        <f>PageFour!E8</f>
        <v>0</v>
      </c>
    </row>
    <row r="49" spans="1:3" ht="15.75" hidden="1" thickBot="1">
      <c r="A49" s="129">
        <v>68</v>
      </c>
      <c r="B49" s="42" t="s">
        <v>529</v>
      </c>
      <c r="C49" s="44">
        <f>PageFour!J8</f>
        <v>0</v>
      </c>
    </row>
    <row r="50" spans="1:3" ht="15.75" hidden="1" thickBot="1">
      <c r="A50" s="129">
        <v>69</v>
      </c>
      <c r="B50" s="42" t="s">
        <v>530</v>
      </c>
      <c r="C50" s="44">
        <f>PageFour!O8</f>
        <v>0</v>
      </c>
    </row>
    <row r="51" spans="1:3" ht="15.75" hidden="1" thickBot="1">
      <c r="A51" s="129">
        <v>70</v>
      </c>
      <c r="B51" s="42" t="s">
        <v>531</v>
      </c>
      <c r="C51" s="44">
        <f>PageFour!U8</f>
        <v>0</v>
      </c>
    </row>
    <row r="52" spans="1:3" ht="15.75" hidden="1" thickBot="1">
      <c r="A52" s="129">
        <v>71</v>
      </c>
      <c r="B52" s="42" t="s">
        <v>532</v>
      </c>
      <c r="C52" s="44">
        <f>PageFour!E10</f>
        <v>0</v>
      </c>
    </row>
    <row r="53" spans="1:3" ht="15.75" hidden="1" thickBot="1">
      <c r="A53" s="129">
        <v>72</v>
      </c>
      <c r="B53" s="42" t="s">
        <v>533</v>
      </c>
      <c r="C53" s="44">
        <f>PageFour!J10</f>
        <v>0</v>
      </c>
    </row>
    <row r="54" spans="1:3" ht="15.75" hidden="1" thickBot="1">
      <c r="A54" s="129">
        <v>73</v>
      </c>
      <c r="B54" s="42" t="s">
        <v>534</v>
      </c>
      <c r="C54" s="44">
        <f>PageFour!O10</f>
        <v>0</v>
      </c>
    </row>
    <row r="55" spans="1:3" ht="15.75" hidden="1" thickBot="1">
      <c r="A55" s="129">
        <v>74</v>
      </c>
      <c r="B55" s="42" t="s">
        <v>535</v>
      </c>
      <c r="C55" s="44">
        <f>PageFour!U10</f>
        <v>0</v>
      </c>
    </row>
    <row r="56" spans="1:3" ht="15.75" hidden="1" thickBot="1">
      <c r="A56" s="129">
        <v>75</v>
      </c>
      <c r="B56" s="42" t="s">
        <v>536</v>
      </c>
      <c r="C56" s="44">
        <f>PageFour!E12</f>
        <v>0</v>
      </c>
    </row>
    <row r="57" spans="1:3" ht="15.75" hidden="1" thickBot="1">
      <c r="A57" s="129">
        <v>76</v>
      </c>
      <c r="B57" s="42" t="s">
        <v>537</v>
      </c>
      <c r="C57" s="44">
        <f>PageFour!J12</f>
        <v>0</v>
      </c>
    </row>
    <row r="58" spans="1:3" ht="15.75" hidden="1" thickBot="1">
      <c r="A58" s="41" t="s">
        <v>482</v>
      </c>
      <c r="B58" s="42" t="s">
        <v>538</v>
      </c>
      <c r="C58" s="44">
        <f>PageFour!O12</f>
        <v>0</v>
      </c>
    </row>
    <row r="59" spans="1:3" ht="15.75" hidden="1" thickBot="1">
      <c r="A59" s="41" t="s">
        <v>483</v>
      </c>
      <c r="B59" s="42" t="s">
        <v>539</v>
      </c>
      <c r="C59" s="44">
        <f>PageFour!U12</f>
        <v>0</v>
      </c>
    </row>
    <row r="60" spans="1:3" ht="15.75" hidden="1" thickBot="1">
      <c r="A60" s="41" t="s">
        <v>484</v>
      </c>
      <c r="B60" s="42" t="s">
        <v>540</v>
      </c>
      <c r="C60" s="44">
        <f>PageFour!E14</f>
        <v>0</v>
      </c>
    </row>
    <row r="61" spans="1:3" ht="15.75" hidden="1" thickBot="1">
      <c r="A61" s="41" t="s">
        <v>485</v>
      </c>
      <c r="B61" s="42" t="s">
        <v>541</v>
      </c>
      <c r="C61" s="44">
        <f>PageFour!J14</f>
        <v>0</v>
      </c>
    </row>
    <row r="62" spans="1:3" ht="15.75" hidden="1" thickBot="1">
      <c r="A62" s="41" t="s">
        <v>486</v>
      </c>
      <c r="B62" s="42" t="s">
        <v>542</v>
      </c>
      <c r="C62" s="44">
        <f>PageFour!O14</f>
        <v>0</v>
      </c>
    </row>
    <row r="63" spans="1:3" ht="15.75" hidden="1" thickBot="1">
      <c r="A63" s="41" t="s">
        <v>487</v>
      </c>
      <c r="B63" s="42" t="s">
        <v>543</v>
      </c>
      <c r="C63" s="44">
        <f>PageFour!U14</f>
        <v>0</v>
      </c>
    </row>
    <row r="64" spans="1:3" ht="15.75" hidden="1" thickBot="1">
      <c r="A64" s="41" t="s">
        <v>488</v>
      </c>
      <c r="B64" s="42" t="s">
        <v>544</v>
      </c>
      <c r="C64" s="44">
        <f>PageFour!E16</f>
        <v>0</v>
      </c>
    </row>
    <row r="65" spans="1:3" ht="15.75" hidden="1" thickBot="1">
      <c r="A65" s="41" t="s">
        <v>489</v>
      </c>
      <c r="B65" s="42" t="s">
        <v>545</v>
      </c>
      <c r="C65" s="44">
        <f>PageFour!J16</f>
        <v>0</v>
      </c>
    </row>
    <row r="66" spans="1:3" ht="15.75" hidden="1" thickBot="1">
      <c r="A66" s="41" t="s">
        <v>490</v>
      </c>
      <c r="B66" s="42" t="s">
        <v>546</v>
      </c>
      <c r="C66" s="44">
        <f>PageFour!O16</f>
        <v>0</v>
      </c>
    </row>
    <row r="67" spans="1:3" ht="15.75" hidden="1" thickBot="1">
      <c r="A67" s="41" t="s">
        <v>491</v>
      </c>
      <c r="B67" s="42" t="s">
        <v>547</v>
      </c>
      <c r="C67" s="44">
        <f>PageFour!U16</f>
        <v>0</v>
      </c>
    </row>
    <row r="68" spans="1:3" ht="15.75" hidden="1" thickBot="1">
      <c r="A68" s="41" t="s">
        <v>492</v>
      </c>
      <c r="B68" s="42" t="s">
        <v>548</v>
      </c>
      <c r="C68" s="44">
        <f>PageFour!E18</f>
        <v>0</v>
      </c>
    </row>
    <row r="69" spans="1:3" ht="15.75" hidden="1" thickBot="1">
      <c r="A69" s="41" t="s">
        <v>493</v>
      </c>
      <c r="B69" s="42" t="s">
        <v>549</v>
      </c>
      <c r="C69" s="44">
        <f>PageFour!J18</f>
        <v>0</v>
      </c>
    </row>
    <row r="70" spans="1:3" ht="16.5" customHeight="1" hidden="1" thickBot="1">
      <c r="A70" s="41" t="s">
        <v>494</v>
      </c>
      <c r="B70" s="42" t="s">
        <v>550</v>
      </c>
      <c r="C70" s="44">
        <f>PageFour!O18</f>
        <v>0</v>
      </c>
    </row>
    <row r="71" spans="1:3" ht="15.75" hidden="1" thickBot="1">
      <c r="A71" s="41" t="s">
        <v>495</v>
      </c>
      <c r="B71" s="42" t="s">
        <v>551</v>
      </c>
      <c r="C71" s="44">
        <f>PageFour!U18</f>
        <v>0</v>
      </c>
    </row>
    <row r="72" spans="1:3" ht="15.75" hidden="1" thickBot="1">
      <c r="A72" s="41" t="s">
        <v>496</v>
      </c>
      <c r="B72" s="42" t="s">
        <v>552</v>
      </c>
      <c r="C72" s="44">
        <f>PageFour!E20</f>
        <v>0</v>
      </c>
    </row>
    <row r="73" spans="1:3" ht="15.75" hidden="1" thickBot="1">
      <c r="A73" s="41" t="s">
        <v>497</v>
      </c>
      <c r="B73" s="42" t="s">
        <v>553</v>
      </c>
      <c r="C73" s="44">
        <f>PageFour!J20</f>
        <v>0</v>
      </c>
    </row>
    <row r="74" spans="1:3" ht="15.75" hidden="1" thickBot="1">
      <c r="A74" s="41" t="s">
        <v>498</v>
      </c>
      <c r="B74" s="42" t="s">
        <v>554</v>
      </c>
      <c r="C74" s="44">
        <f>PageFour!O20</f>
        <v>0</v>
      </c>
    </row>
    <row r="75" spans="1:3" ht="15.75" hidden="1" thickBot="1">
      <c r="A75" s="41" t="s">
        <v>499</v>
      </c>
      <c r="B75" s="42" t="s">
        <v>555</v>
      </c>
      <c r="C75" s="44">
        <f>PageFour!U20</f>
        <v>0</v>
      </c>
    </row>
    <row r="76" spans="1:3" ht="15.75" hidden="1" thickBot="1">
      <c r="A76" s="41" t="s">
        <v>500</v>
      </c>
      <c r="B76" s="42" t="s">
        <v>556</v>
      </c>
      <c r="C76" s="44">
        <f>PageFour!E22</f>
        <v>0</v>
      </c>
    </row>
    <row r="77" spans="1:3" ht="15.75" hidden="1" thickBot="1">
      <c r="A77" s="41" t="s">
        <v>501</v>
      </c>
      <c r="B77" s="42" t="s">
        <v>557</v>
      </c>
      <c r="C77" s="44">
        <f>PageFour!J22</f>
        <v>0</v>
      </c>
    </row>
    <row r="78" spans="1:3" ht="15.75" hidden="1" thickBot="1">
      <c r="A78" s="41" t="s">
        <v>502</v>
      </c>
      <c r="B78" s="42" t="s">
        <v>558</v>
      </c>
      <c r="C78" s="44">
        <f>PageFour!O22</f>
        <v>0</v>
      </c>
    </row>
    <row r="79" spans="1:3" ht="15.75" hidden="1" thickBot="1">
      <c r="A79" s="41" t="s">
        <v>503</v>
      </c>
      <c r="B79" s="42" t="s">
        <v>559</v>
      </c>
      <c r="C79" s="44">
        <f>PageFour!U22</f>
        <v>0</v>
      </c>
    </row>
    <row r="80" spans="1:3" ht="15.75" hidden="1" thickBot="1">
      <c r="A80" s="41" t="s">
        <v>504</v>
      </c>
      <c r="B80" s="42" t="s">
        <v>560</v>
      </c>
      <c r="C80" s="44">
        <f>PageFour!E24</f>
        <v>0</v>
      </c>
    </row>
    <row r="81" spans="1:3" ht="15.75" hidden="1" thickBot="1">
      <c r="A81" s="41" t="s">
        <v>505</v>
      </c>
      <c r="B81" s="42" t="s">
        <v>561</v>
      </c>
      <c r="C81" s="44">
        <f>PageFour!J24</f>
        <v>0</v>
      </c>
    </row>
    <row r="82" spans="1:3" ht="15.75" hidden="1" thickBot="1">
      <c r="A82" s="41" t="s">
        <v>506</v>
      </c>
      <c r="B82" s="42" t="s">
        <v>562</v>
      </c>
      <c r="C82" s="44">
        <f>PageFour!O24</f>
        <v>0</v>
      </c>
    </row>
    <row r="83" spans="1:3" ht="15.75" hidden="1" thickBot="1">
      <c r="A83" s="41" t="s">
        <v>750</v>
      </c>
      <c r="B83" s="42" t="s">
        <v>563</v>
      </c>
      <c r="C83" s="44">
        <f>PageFour!U24</f>
        <v>0</v>
      </c>
    </row>
    <row r="84" spans="1:3" ht="15.75" hidden="1" thickBot="1">
      <c r="A84" s="41" t="s">
        <v>508</v>
      </c>
      <c r="B84" s="42" t="s">
        <v>564</v>
      </c>
      <c r="C84" s="44">
        <f>PageFour!E26</f>
        <v>0</v>
      </c>
    </row>
    <row r="85" spans="1:3" ht="15.75" hidden="1" thickBot="1">
      <c r="A85" s="41" t="s">
        <v>509</v>
      </c>
      <c r="B85" s="42" t="s">
        <v>565</v>
      </c>
      <c r="C85" s="44">
        <f>PageFour!J26</f>
        <v>0</v>
      </c>
    </row>
    <row r="86" spans="1:3" ht="15.75" hidden="1" thickBot="1">
      <c r="A86" s="41" t="s">
        <v>510</v>
      </c>
      <c r="B86" s="42" t="s">
        <v>566</v>
      </c>
      <c r="C86" s="44">
        <f>PageFour!O26</f>
        <v>0</v>
      </c>
    </row>
    <row r="87" spans="1:3" ht="15.75" hidden="1" thickBot="1">
      <c r="A87" s="41" t="s">
        <v>511</v>
      </c>
      <c r="B87" s="42" t="s">
        <v>567</v>
      </c>
      <c r="C87" s="44">
        <f>PageFour!U26</f>
        <v>0</v>
      </c>
    </row>
    <row r="88" spans="1:3" ht="15.75" hidden="1" thickBot="1">
      <c r="A88" s="41" t="s">
        <v>512</v>
      </c>
      <c r="B88" s="42" t="s">
        <v>568</v>
      </c>
      <c r="C88" s="44">
        <f>PageFour!E28</f>
        <v>0</v>
      </c>
    </row>
    <row r="89" spans="1:3" ht="15.75" hidden="1" thickBot="1">
      <c r="A89" s="41" t="s">
        <v>513</v>
      </c>
      <c r="B89" s="42" t="s">
        <v>569</v>
      </c>
      <c r="C89" s="44">
        <f>PageFour!J28</f>
        <v>0</v>
      </c>
    </row>
    <row r="90" spans="1:3" ht="15.75" hidden="1" thickBot="1">
      <c r="A90" s="41" t="s">
        <v>514</v>
      </c>
      <c r="B90" s="42" t="s">
        <v>570</v>
      </c>
      <c r="C90" s="44">
        <f>PageFour!O28</f>
        <v>0</v>
      </c>
    </row>
    <row r="91" spans="1:3" ht="15.75" hidden="1" thickBot="1">
      <c r="A91" s="41" t="s">
        <v>515</v>
      </c>
      <c r="B91" s="42" t="s">
        <v>571</v>
      </c>
      <c r="C91" s="44">
        <f>PageFour!U28</f>
        <v>0</v>
      </c>
    </row>
    <row r="92" spans="1:3" ht="15.75" hidden="1" thickBot="1">
      <c r="A92" s="41" t="s">
        <v>516</v>
      </c>
      <c r="B92" s="42" t="s">
        <v>572</v>
      </c>
      <c r="C92" s="44">
        <f>PageFour!E30</f>
        <v>0</v>
      </c>
    </row>
    <row r="93" spans="1:3" ht="15.75" hidden="1" thickBot="1">
      <c r="A93" s="41" t="s">
        <v>517</v>
      </c>
      <c r="B93" s="42" t="s">
        <v>573</v>
      </c>
      <c r="C93" s="44">
        <f>PageFour!J30</f>
        <v>0</v>
      </c>
    </row>
    <row r="94" spans="1:3" ht="15.75" hidden="1" thickBot="1">
      <c r="A94" s="41" t="s">
        <v>518</v>
      </c>
      <c r="B94" s="42" t="s">
        <v>574</v>
      </c>
      <c r="C94" s="44">
        <f>PageFour!O30</f>
        <v>0</v>
      </c>
    </row>
    <row r="95" spans="1:3" ht="15.75" hidden="1" thickBot="1">
      <c r="A95" s="41" t="s">
        <v>519</v>
      </c>
      <c r="B95" s="42" t="s">
        <v>575</v>
      </c>
      <c r="C95" s="44">
        <f>PageFour!U30</f>
        <v>0</v>
      </c>
    </row>
    <row r="96" spans="1:3" ht="15.75" hidden="1" thickBot="1">
      <c r="A96" s="41" t="s">
        <v>520</v>
      </c>
      <c r="B96" s="42" t="s">
        <v>576</v>
      </c>
      <c r="C96" s="44">
        <f>PageFour!E32</f>
        <v>0</v>
      </c>
    </row>
    <row r="97" spans="1:3" ht="15.75" hidden="1" thickBot="1">
      <c r="A97" s="41" t="s">
        <v>521</v>
      </c>
      <c r="B97" s="42" t="s">
        <v>577</v>
      </c>
      <c r="C97" s="44">
        <f>PageFour!J32</f>
        <v>0</v>
      </c>
    </row>
    <row r="98" spans="1:3" ht="15.75" hidden="1" thickBot="1">
      <c r="A98" s="41" t="s">
        <v>522</v>
      </c>
      <c r="B98" s="42" t="s">
        <v>578</v>
      </c>
      <c r="C98" s="44">
        <f>PageFour!O32</f>
        <v>0</v>
      </c>
    </row>
    <row r="99" spans="1:3" ht="15.75" hidden="1" thickBot="1">
      <c r="A99" s="41" t="s">
        <v>523</v>
      </c>
      <c r="B99" s="42" t="s">
        <v>579</v>
      </c>
      <c r="C99" s="44">
        <f>PageFour!U32</f>
        <v>0</v>
      </c>
    </row>
    <row r="100" spans="1:3" ht="15.75" hidden="1" thickBot="1">
      <c r="A100" s="41" t="s">
        <v>524</v>
      </c>
      <c r="B100" s="42" t="s">
        <v>592</v>
      </c>
      <c r="C100" s="44">
        <f>PageFour!E34</f>
        <v>0</v>
      </c>
    </row>
    <row r="101" spans="1:3" ht="15.75" hidden="1" thickBot="1">
      <c r="A101" s="41" t="s">
        <v>525</v>
      </c>
      <c r="B101" s="42" t="s">
        <v>593</v>
      </c>
      <c r="C101" s="44">
        <f>PageFour!J34</f>
        <v>0</v>
      </c>
    </row>
    <row r="102" spans="1:3" ht="15.75" hidden="1" thickBot="1">
      <c r="A102" s="41" t="s">
        <v>526</v>
      </c>
      <c r="B102" s="42" t="s">
        <v>594</v>
      </c>
      <c r="C102" s="44">
        <f>PageFour!O34</f>
        <v>0</v>
      </c>
    </row>
    <row r="103" spans="1:3" ht="15.75" hidden="1" thickBot="1">
      <c r="A103" s="41" t="s">
        <v>580</v>
      </c>
      <c r="B103" s="42" t="s">
        <v>595</v>
      </c>
      <c r="C103" s="44">
        <f>PageFour!U34</f>
        <v>0</v>
      </c>
    </row>
    <row r="104" spans="1:3" ht="15.75" hidden="1" thickBot="1">
      <c r="A104" s="41" t="s">
        <v>581</v>
      </c>
      <c r="B104" s="42" t="s">
        <v>596</v>
      </c>
      <c r="C104" s="44">
        <f>PageFour!E36</f>
        <v>0</v>
      </c>
    </row>
    <row r="105" spans="1:3" ht="15.75" hidden="1" thickBot="1">
      <c r="A105" s="41" t="s">
        <v>582</v>
      </c>
      <c r="B105" s="42" t="s">
        <v>597</v>
      </c>
      <c r="C105" s="44">
        <f>PageFour!J36</f>
        <v>0</v>
      </c>
    </row>
    <row r="106" spans="1:3" ht="15.75" hidden="1" thickBot="1">
      <c r="A106" s="41" t="s">
        <v>583</v>
      </c>
      <c r="B106" s="42" t="s">
        <v>598</v>
      </c>
      <c r="C106" s="44">
        <f>PageFour!O36</f>
        <v>0</v>
      </c>
    </row>
    <row r="107" spans="1:3" ht="15.75" hidden="1" thickBot="1">
      <c r="A107" s="41" t="s">
        <v>584</v>
      </c>
      <c r="B107" s="42" t="s">
        <v>599</v>
      </c>
      <c r="C107" s="44">
        <f>PageFour!U36</f>
        <v>0</v>
      </c>
    </row>
    <row r="108" spans="1:3" ht="15.75" hidden="1" thickBot="1">
      <c r="A108" s="41" t="s">
        <v>585</v>
      </c>
      <c r="B108" s="42" t="s">
        <v>600</v>
      </c>
      <c r="C108" s="44">
        <f>PageFour!E38</f>
        <v>0</v>
      </c>
    </row>
    <row r="109" spans="1:3" ht="15.75" hidden="1" thickBot="1">
      <c r="A109" s="41" t="s">
        <v>586</v>
      </c>
      <c r="B109" s="42" t="s">
        <v>601</v>
      </c>
      <c r="C109" s="44">
        <f>PageFour!J38</f>
        <v>0</v>
      </c>
    </row>
    <row r="110" spans="1:3" ht="15.75" hidden="1" thickBot="1">
      <c r="A110" s="41" t="s">
        <v>587</v>
      </c>
      <c r="B110" s="42" t="s">
        <v>602</v>
      </c>
      <c r="C110" s="44">
        <f>PageFour!O38</f>
        <v>0</v>
      </c>
    </row>
    <row r="111" spans="1:3" ht="15.75" hidden="1" thickBot="1">
      <c r="A111" s="41" t="s">
        <v>588</v>
      </c>
      <c r="B111" s="42" t="s">
        <v>603</v>
      </c>
      <c r="C111" s="44">
        <f>PageFour!U38</f>
        <v>0</v>
      </c>
    </row>
    <row r="112" spans="1:3" ht="15.75" hidden="1" thickBot="1">
      <c r="A112" s="41" t="s">
        <v>751</v>
      </c>
      <c r="B112" s="42" t="s">
        <v>608</v>
      </c>
      <c r="C112" s="44">
        <f>PageFour!E40</f>
        <v>0</v>
      </c>
    </row>
    <row r="113" spans="1:3" ht="15.75" hidden="1" thickBot="1">
      <c r="A113" s="41" t="s">
        <v>590</v>
      </c>
      <c r="B113" s="42" t="s">
        <v>609</v>
      </c>
      <c r="C113" s="44">
        <f>PageFour!J40</f>
        <v>0</v>
      </c>
    </row>
    <row r="114" spans="1:3" ht="15.75" hidden="1" thickBot="1">
      <c r="A114" s="41" t="s">
        <v>591</v>
      </c>
      <c r="B114" s="42" t="s">
        <v>610</v>
      </c>
      <c r="C114" s="44">
        <f>PageFour!O40</f>
        <v>0</v>
      </c>
    </row>
    <row r="115" spans="1:4" ht="16.5" hidden="1" thickBot="1">
      <c r="A115" s="41" t="s">
        <v>604</v>
      </c>
      <c r="B115" s="42" t="s">
        <v>611</v>
      </c>
      <c r="C115" s="44">
        <f>PageFour!U40</f>
        <v>0</v>
      </c>
      <c r="D115" s="43"/>
    </row>
    <row r="116" spans="1:4" ht="15.75">
      <c r="A116" s="174" t="s">
        <v>807</v>
      </c>
      <c r="B116" s="167"/>
      <c r="C116" s="167"/>
      <c r="D116" s="39">
        <f>SUM(C48:C115)</f>
        <v>0</v>
      </c>
    </row>
    <row r="117" spans="1:5" ht="16.5" customHeight="1">
      <c r="A117" s="174" t="s">
        <v>830</v>
      </c>
      <c r="B117" s="167"/>
      <c r="C117" s="167"/>
      <c r="D117" s="132">
        <f>SUM(C118:C128)</f>
        <v>0</v>
      </c>
      <c r="E117" s="109"/>
    </row>
    <row r="118" spans="1:3" ht="15.75" hidden="1" thickBot="1">
      <c r="A118" s="41" t="s">
        <v>614</v>
      </c>
      <c r="B118" s="42" t="s">
        <v>432</v>
      </c>
      <c r="C118" s="44">
        <f>PageFive!H30</f>
        <v>0</v>
      </c>
    </row>
    <row r="119" spans="1:3" ht="15.75" hidden="1" thickBot="1">
      <c r="A119" s="41" t="s">
        <v>615</v>
      </c>
      <c r="B119" s="42" t="s">
        <v>433</v>
      </c>
      <c r="C119" s="44" t="str">
        <f>PageFive!H32</f>
        <v> </v>
      </c>
    </row>
    <row r="120" spans="1:3" ht="15.75" hidden="1" thickBot="1">
      <c r="A120" s="41" t="s">
        <v>616</v>
      </c>
      <c r="B120" s="42" t="s">
        <v>434</v>
      </c>
      <c r="C120" s="44" t="str">
        <f>PageFive!H34</f>
        <v> </v>
      </c>
    </row>
    <row r="121" spans="1:3" ht="15.75" hidden="1" thickBot="1">
      <c r="A121" s="41" t="s">
        <v>792</v>
      </c>
      <c r="B121" s="42" t="s">
        <v>435</v>
      </c>
      <c r="C121" s="44" t="str">
        <f>PageFive!H36</f>
        <v> </v>
      </c>
    </row>
    <row r="122" spans="1:3" ht="15.75" hidden="1" thickBot="1">
      <c r="A122" s="41" t="s">
        <v>793</v>
      </c>
      <c r="B122" s="42" t="s">
        <v>632</v>
      </c>
      <c r="C122" s="44" t="str">
        <f>PageFive!H38</f>
        <v> </v>
      </c>
    </row>
    <row r="123" spans="1:3" ht="15.75" hidden="1" thickBot="1">
      <c r="A123" s="41" t="s">
        <v>794</v>
      </c>
      <c r="B123" s="42" t="s">
        <v>436</v>
      </c>
      <c r="C123" s="44" t="str">
        <f>PageFive!H40</f>
        <v> </v>
      </c>
    </row>
    <row r="124" spans="1:3" ht="15.75" hidden="1" thickBot="1">
      <c r="A124" s="41" t="s">
        <v>795</v>
      </c>
      <c r="B124" s="42" t="s">
        <v>437</v>
      </c>
      <c r="C124" s="44" t="str">
        <f>PageFive!H42</f>
        <v> </v>
      </c>
    </row>
    <row r="125" spans="1:3" ht="15.75" hidden="1" thickBot="1">
      <c r="A125" s="41" t="s">
        <v>617</v>
      </c>
      <c r="B125" s="42" t="s">
        <v>438</v>
      </c>
      <c r="C125" s="44" t="str">
        <f>PageFive!H44</f>
        <v> </v>
      </c>
    </row>
    <row r="126" spans="1:3" ht="15.75" hidden="1" thickBot="1">
      <c r="A126" s="41" t="s">
        <v>618</v>
      </c>
      <c r="B126" s="42" t="s">
        <v>439</v>
      </c>
      <c r="C126" s="44" t="str">
        <f>PageFive!H46</f>
        <v> </v>
      </c>
    </row>
    <row r="127" spans="1:3" ht="15.75" hidden="1" thickBot="1">
      <c r="A127" s="41" t="s">
        <v>619</v>
      </c>
      <c r="B127" s="42" t="s">
        <v>790</v>
      </c>
      <c r="C127" s="44">
        <f>PageFive!H48</f>
        <v>0</v>
      </c>
    </row>
    <row r="128" spans="1:4" ht="16.5" hidden="1" thickBot="1">
      <c r="A128" s="41" t="s">
        <v>620</v>
      </c>
      <c r="B128" s="42" t="s">
        <v>440</v>
      </c>
      <c r="C128" s="44" t="str">
        <f>PageFive!H50</f>
        <v> </v>
      </c>
      <c r="D128" s="43"/>
    </row>
    <row r="129" s="37" customFormat="1" ht="5.25"/>
    <row r="130" spans="1:6" ht="18" customHeight="1">
      <c r="A130" s="165" t="str">
        <f>IF(AND(D116=D117,D116&lt;&gt;0),"Validation check passed. Number of pupils by age, gender and Catholicity is the same as number of pupils by ethnic group.","Validation check failed. Number of pupils by age, gender and Catholicity must be the same as number of pupils by ethnic group and must be greater than zero. Please check your data for individual questions.")</f>
        <v>Validation check failed. Number of pupils by age, gender and Catholicity must be the same as number of pupils by ethnic group and must be greater than zero. Please check your data for individual questions.</v>
      </c>
      <c r="B130" s="165"/>
      <c r="C130" s="165"/>
      <c r="D130" s="165"/>
      <c r="E130" s="165"/>
      <c r="F130" s="165"/>
    </row>
    <row r="131" spans="1:6" ht="32.25" customHeight="1">
      <c r="A131" s="165"/>
      <c r="B131" s="165"/>
      <c r="C131" s="165"/>
      <c r="D131" s="165"/>
      <c r="E131" s="165"/>
      <c r="F131" s="165"/>
    </row>
    <row r="132" spans="1:6" ht="18" customHeight="1">
      <c r="A132" s="110"/>
      <c r="B132" s="110"/>
      <c r="C132" s="110"/>
      <c r="D132" s="110"/>
      <c r="E132" s="110"/>
      <c r="F132" s="110"/>
    </row>
    <row r="133" spans="1:6" ht="18" customHeight="1">
      <c r="A133" s="165" t="s">
        <v>808</v>
      </c>
      <c r="B133" s="165"/>
      <c r="C133" s="165"/>
      <c r="D133" s="133">
        <f>nonCatholic</f>
        <v>0</v>
      </c>
      <c r="E133" s="110"/>
      <c r="F133" s="110"/>
    </row>
    <row r="134" spans="1:6" ht="18" customHeight="1">
      <c r="A134" s="165" t="s">
        <v>809</v>
      </c>
      <c r="B134" s="165"/>
      <c r="C134" s="165"/>
      <c r="D134" s="133">
        <f>otherReligions</f>
        <v>0</v>
      </c>
      <c r="E134" s="110"/>
      <c r="F134" s="110"/>
    </row>
    <row r="135" spans="1:6" ht="18" customHeight="1">
      <c r="A135" s="165" t="str">
        <f>IF((D133=D134),"Validation check passed. Number of non-Catholic pupils by age and gender is the same as number of non-Catholic pupils by religion.","Validation check failed. Number of pupils by age and gender must be the same as number of pupils by religion. Please check your data for individual questions.")</f>
        <v>Validation check passed. Number of non-Catholic pupils by age and gender is the same as number of non-Catholic pupils by religion.</v>
      </c>
      <c r="B135" s="165"/>
      <c r="C135" s="165"/>
      <c r="D135" s="165"/>
      <c r="E135" s="165"/>
      <c r="F135" s="165"/>
    </row>
    <row r="136" spans="1:6" ht="18" customHeight="1">
      <c r="A136" s="165"/>
      <c r="B136" s="165"/>
      <c r="C136" s="165"/>
      <c r="D136" s="165"/>
      <c r="E136" s="165"/>
      <c r="F136" s="165"/>
    </row>
    <row r="137" spans="1:6" ht="14.25" customHeight="1">
      <c r="A137" s="168"/>
      <c r="B137" s="168"/>
      <c r="C137" s="168"/>
      <c r="D137" s="15"/>
      <c r="E137" s="15"/>
      <c r="F137" s="15"/>
    </row>
    <row r="138" spans="1:5" ht="15.75">
      <c r="A138" s="173" t="s">
        <v>774</v>
      </c>
      <c r="B138" s="168"/>
      <c r="C138" s="168"/>
      <c r="D138" s="168"/>
      <c r="E138" s="111"/>
    </row>
    <row r="139" spans="1:5" ht="15.75">
      <c r="A139" s="38"/>
      <c r="B139" s="38"/>
      <c r="C139" s="111"/>
      <c r="D139" s="111"/>
      <c r="E139" s="111"/>
    </row>
    <row r="140" spans="1:5" ht="15.75">
      <c r="A140" s="174" t="s">
        <v>810</v>
      </c>
      <c r="B140" s="167"/>
      <c r="C140" s="167"/>
      <c r="D140" s="131">
        <f>SUM(PageThree!F27,PageThree!F29)</f>
        <v>0</v>
      </c>
      <c r="E140" s="111"/>
    </row>
    <row r="141" spans="1:5" ht="15.75">
      <c r="A141" s="174" t="s">
        <v>811</v>
      </c>
      <c r="B141" s="167"/>
      <c r="C141" s="167"/>
      <c r="D141" s="131">
        <f>SUM(PageThree!F34,PageThree!F36,PageThree!F38,PageThree!F40,PageThree!F42,PageThree!F44,PageThree!F46,PageThree!F48,PageThree!F50,PageThree!F52)</f>
        <v>0</v>
      </c>
      <c r="E141" s="111"/>
    </row>
    <row r="142" spans="1:5" ht="15">
      <c r="A142" s="165" t="str">
        <f>IF(AND(D140=D141,D140&lt;&gt;0),"Validation check passed. Number of staff by religion is the same as number of staff by ethnic group.","Validation check failed. Number of staff by religion must be the same as number of staff by ethnic group. Please check your data for individual questions.")</f>
        <v>Validation check failed. Number of staff by religion must be the same as number of staff by ethnic group. Please check your data for individual questions.</v>
      </c>
      <c r="B142" s="167"/>
      <c r="C142" s="167"/>
      <c r="D142" s="167"/>
      <c r="E142" s="167"/>
    </row>
    <row r="143" spans="1:5" ht="15">
      <c r="A143" s="167"/>
      <c r="B143" s="167"/>
      <c r="C143" s="167"/>
      <c r="D143" s="167"/>
      <c r="E143" s="167"/>
    </row>
    <row r="144" spans="1:5" ht="15.75">
      <c r="A144" s="110"/>
      <c r="B144" s="15"/>
      <c r="C144" s="15"/>
      <c r="D144" s="15"/>
      <c r="E144" s="15"/>
    </row>
    <row r="145" spans="1:5" ht="18">
      <c r="A145" s="177" t="s">
        <v>773</v>
      </c>
      <c r="B145" s="178"/>
      <c r="C145" s="111"/>
      <c r="D145" s="111"/>
      <c r="E145" s="111"/>
    </row>
    <row r="146" spans="1:5" ht="15">
      <c r="A146" s="37"/>
      <c r="B146" s="37"/>
      <c r="C146" s="37"/>
      <c r="D146" s="111"/>
      <c r="E146" s="111"/>
    </row>
    <row r="147" spans="1:3" ht="26.25" customHeight="1">
      <c r="A147" s="171" t="s">
        <v>812</v>
      </c>
      <c r="B147" s="172"/>
      <c r="C147" s="172"/>
    </row>
    <row r="148" spans="1:4" s="9" customFormat="1" ht="15.75">
      <c r="A148" s="112" t="s">
        <v>758</v>
      </c>
      <c r="D148" s="127">
        <f>SUM(PageThree!F11,PageThree!F12)</f>
        <v>0</v>
      </c>
    </row>
    <row r="149" spans="1:5" s="15" customFormat="1" ht="18" customHeight="1">
      <c r="A149" s="112" t="s">
        <v>708</v>
      </c>
      <c r="D149" s="127">
        <f>SUM(PageThree!F15,PageThree!F16)</f>
        <v>0</v>
      </c>
      <c r="E149" s="46"/>
    </row>
    <row r="150" spans="1:4" ht="15.75">
      <c r="A150" s="112" t="s">
        <v>709</v>
      </c>
      <c r="D150" s="127">
        <f>SUM(PageThree!F19,PageThree!F20)</f>
        <v>0</v>
      </c>
    </row>
    <row r="151" spans="1:4" ht="15.75">
      <c r="A151" s="112" t="s">
        <v>710</v>
      </c>
      <c r="D151" s="127">
        <f>SUM(PageThree!F23,PageThree!F24)</f>
        <v>0</v>
      </c>
    </row>
    <row r="152" spans="1:5" ht="15">
      <c r="A152" s="165" t="str">
        <f>IF(SUM(D148:D151)=0,"Warning. There are no staff in the leadership group roles. Please complete questions 29 to 32 if your school/academy has staff with these roles.","Validation check has passed.")</f>
        <v>Warning. There are no staff in the leadership group roles. Please complete questions 29 to 32 if your school/academy has staff with these roles.</v>
      </c>
      <c r="B152" s="166"/>
      <c r="C152" s="166"/>
      <c r="D152" s="167"/>
      <c r="E152" s="168"/>
    </row>
    <row r="153" spans="1:5" ht="19.5" customHeight="1">
      <c r="A153" s="167"/>
      <c r="B153" s="167"/>
      <c r="C153" s="167"/>
      <c r="D153" s="167"/>
      <c r="E153" s="168"/>
    </row>
    <row r="155" spans="1:3" ht="15.75">
      <c r="A155" s="171" t="s">
        <v>813</v>
      </c>
      <c r="B155" s="172"/>
      <c r="C155" s="172"/>
    </row>
    <row r="156" ht="15.75">
      <c r="A156" s="126" t="s">
        <v>775</v>
      </c>
    </row>
    <row r="158" spans="1:4" ht="15.75">
      <c r="A158" s="169" t="s">
        <v>776</v>
      </c>
      <c r="B158" s="170"/>
      <c r="C158" s="170"/>
      <c r="D158" s="128">
        <f>PageFive!H16</f>
        <v>0</v>
      </c>
    </row>
    <row r="159" spans="1:4" ht="15.75">
      <c r="A159" s="169" t="s">
        <v>777</v>
      </c>
      <c r="B159" s="170"/>
      <c r="C159" s="170"/>
      <c r="D159" s="128">
        <f>PageFive!H18</f>
        <v>0</v>
      </c>
    </row>
    <row r="160" spans="1:5" ht="18" customHeight="1">
      <c r="A160" s="165" t="str">
        <f>IF(AND(D159=0,D158&gt;0),"Warning. There are pupils eligible for FSM but there are no pupils eligible for Ever 6 FSM. This is possible but unlikely. Please check eligibility for Ever 6 FSM.","Validation check has passed")</f>
        <v>Validation check has passed</v>
      </c>
      <c r="B160" s="166"/>
      <c r="C160" s="166"/>
      <c r="D160" s="167"/>
      <c r="E160" s="168"/>
    </row>
    <row r="161" spans="1:5" ht="15">
      <c r="A161" s="167"/>
      <c r="B161" s="167"/>
      <c r="C161" s="167"/>
      <c r="D161" s="167"/>
      <c r="E161" s="168"/>
    </row>
    <row r="163" spans="1:3" ht="15.75">
      <c r="A163" s="171" t="s">
        <v>815</v>
      </c>
      <c r="B163" s="172"/>
      <c r="C163" s="172"/>
    </row>
    <row r="165" spans="1:5" ht="15.75">
      <c r="A165" s="169" t="s">
        <v>624</v>
      </c>
      <c r="B165" s="170"/>
      <c r="C165" s="170"/>
      <c r="D165" s="130">
        <f>PageFive!H20</f>
        <v>0</v>
      </c>
      <c r="E165" s="124"/>
    </row>
    <row r="166" spans="1:4" ht="15.75">
      <c r="A166" s="169" t="s">
        <v>625</v>
      </c>
      <c r="B166" s="170"/>
      <c r="C166" s="170"/>
      <c r="D166" s="130">
        <f>PageFive!H22</f>
        <v>0</v>
      </c>
    </row>
    <row r="167" spans="1:5" ht="15">
      <c r="A167" s="165" t="str">
        <f>IF(D165&lt;D166,"Warning. There are more pupils with a statement than pupils without a statement. This may be correct but may also indicate an error. If in any doubt please check the data for these questions.","Validation check has passed.")</f>
        <v>Validation check has passed.</v>
      </c>
      <c r="B167" s="166"/>
      <c r="C167" s="166"/>
      <c r="D167" s="167"/>
      <c r="E167" s="168"/>
    </row>
    <row r="168" spans="1:5" ht="15">
      <c r="A168" s="167"/>
      <c r="B168" s="167"/>
      <c r="C168" s="167"/>
      <c r="D168" s="167"/>
      <c r="E168" s="168"/>
    </row>
    <row r="169" spans="1:5" ht="15">
      <c r="A169" s="16"/>
      <c r="B169" s="16"/>
      <c r="C169" s="16"/>
      <c r="D169" s="16"/>
      <c r="E169" s="15"/>
    </row>
    <row r="170" ht="18">
      <c r="E170" s="34" t="s">
        <v>640</v>
      </c>
    </row>
  </sheetData>
  <sheetProtection password="D3BD" sheet="1" selectLockedCells="1"/>
  <mergeCells count="42">
    <mergeCell ref="A7:B7"/>
    <mergeCell ref="C7:D7"/>
    <mergeCell ref="E7:F7"/>
    <mergeCell ref="A10:B10"/>
    <mergeCell ref="A12:B12"/>
    <mergeCell ref="A11:B11"/>
    <mergeCell ref="C10:G10"/>
    <mergeCell ref="C11:G11"/>
    <mergeCell ref="C12:G12"/>
    <mergeCell ref="A9:B9"/>
    <mergeCell ref="A13:D13"/>
    <mergeCell ref="A23:B23"/>
    <mergeCell ref="A15:B15"/>
    <mergeCell ref="A24:B24"/>
    <mergeCell ref="A19:F19"/>
    <mergeCell ref="A16:B16"/>
    <mergeCell ref="A17:B17"/>
    <mergeCell ref="A18:B18"/>
    <mergeCell ref="A116:C116"/>
    <mergeCell ref="A21:C21"/>
    <mergeCell ref="A133:C133"/>
    <mergeCell ref="A134:C134"/>
    <mergeCell ref="A145:B145"/>
    <mergeCell ref="A142:E143"/>
    <mergeCell ref="A130:F131"/>
    <mergeCell ref="A42:E42"/>
    <mergeCell ref="A141:C141"/>
    <mergeCell ref="A147:C147"/>
    <mergeCell ref="A138:D138"/>
    <mergeCell ref="A117:C117"/>
    <mergeCell ref="A140:C140"/>
    <mergeCell ref="A137:C137"/>
    <mergeCell ref="A135:F136"/>
    <mergeCell ref="A167:E168"/>
    <mergeCell ref="A158:C158"/>
    <mergeCell ref="A159:C159"/>
    <mergeCell ref="A152:E153"/>
    <mergeCell ref="A160:E161"/>
    <mergeCell ref="A163:C163"/>
    <mergeCell ref="A165:C165"/>
    <mergeCell ref="A166:C166"/>
    <mergeCell ref="A155:C155"/>
  </mergeCells>
  <conditionalFormatting sqref="C26:C40">
    <cfRule type="cellIs" priority="75" dxfId="43" operator="equal" stopIfTrue="1">
      <formula>"MISSING"</formula>
    </cfRule>
  </conditionalFormatting>
  <conditionalFormatting sqref="C43:E43 A152:C152">
    <cfRule type="containsText" priority="74" dxfId="44" operator="containsText" stopIfTrue="1" text="passed">
      <formula>NOT(ISERROR(SEARCH("passed",A43)))</formula>
    </cfRule>
  </conditionalFormatting>
  <conditionalFormatting sqref="A152:C152">
    <cfRule type="containsText" priority="72" dxfId="45" operator="containsText" stopIfTrue="1" text="Warning">
      <formula>NOT(ISERROR(SEARCH("Warning",A152)))</formula>
    </cfRule>
  </conditionalFormatting>
  <conditionalFormatting sqref="C16">
    <cfRule type="cellIs" priority="66" dxfId="45" operator="notEqual" stopIfTrue="1">
      <formula>"PASSED"</formula>
    </cfRule>
    <cfRule type="cellIs" priority="67" dxfId="44" operator="equal" stopIfTrue="1">
      <formula>"PASSED"</formula>
    </cfRule>
  </conditionalFormatting>
  <conditionalFormatting sqref="C17">
    <cfRule type="cellIs" priority="64" dxfId="45" operator="notEqual" stopIfTrue="1">
      <formula>"PASSED"</formula>
    </cfRule>
    <cfRule type="cellIs" priority="65" dxfId="44" operator="equal" stopIfTrue="1">
      <formula>"PASSED"</formula>
    </cfRule>
  </conditionalFormatting>
  <conditionalFormatting sqref="C18">
    <cfRule type="cellIs" priority="62" dxfId="45" operator="notEqual" stopIfTrue="1">
      <formula>"PASSED"</formula>
    </cfRule>
    <cfRule type="cellIs" priority="63" dxfId="44" operator="equal" stopIfTrue="1">
      <formula>"PASSED"</formula>
    </cfRule>
  </conditionalFormatting>
  <conditionalFormatting sqref="A42">
    <cfRule type="containsText" priority="52" dxfId="44" operator="containsText" stopIfTrue="1" text="passed">
      <formula>NOT(ISERROR(SEARCH("passed",A42)))</formula>
    </cfRule>
    <cfRule type="containsText" priority="53" dxfId="45" operator="containsText" stopIfTrue="1" text="failed">
      <formula>NOT(ISERROR(SEARCH("failed",A42)))</formula>
    </cfRule>
    <cfRule type="cellIs" priority="54" dxfId="45" operator="equal" stopIfTrue="1">
      <formula>"Sorry… Please complete the questions indicated and try again!"</formula>
    </cfRule>
  </conditionalFormatting>
  <conditionalFormatting sqref="A142 A144">
    <cfRule type="cellIs" priority="114" dxfId="46" operator="notEqual" stopIfTrue="1">
      <formula>"Validation check passed"</formula>
    </cfRule>
  </conditionalFormatting>
  <conditionalFormatting sqref="A167:E168">
    <cfRule type="containsText" priority="42" dxfId="45" operator="containsText" stopIfTrue="1" text="Warning">
      <formula>NOT(ISERROR(SEARCH("Warning",A167)))</formula>
    </cfRule>
    <cfRule type="containsText" priority="43" dxfId="44" operator="containsText" stopIfTrue="1" text="passed">
      <formula>NOT(ISERROR(SEARCH("passed",A167)))</formula>
    </cfRule>
  </conditionalFormatting>
  <conditionalFormatting sqref="C10">
    <cfRule type="containsText" priority="39" dxfId="44" operator="containsText" stopIfTrue="1" text="PASSED">
      <formula>NOT(ISERROR(SEARCH("PASSED",C10)))</formula>
    </cfRule>
    <cfRule type="containsText" priority="40" dxfId="45" operator="containsText" stopIfTrue="1" text="FAILED">
      <formula>NOT(ISERROR(SEARCH("FAILED",C10)))</formula>
    </cfRule>
  </conditionalFormatting>
  <conditionalFormatting sqref="C12">
    <cfRule type="cellIs" priority="29" dxfId="44" operator="equal" stopIfTrue="1">
      <formula>"PASSED"</formula>
    </cfRule>
    <cfRule type="cellIs" priority="99" dxfId="46" operator="notEqual" stopIfTrue="1">
      <formula>"PASSED"</formula>
    </cfRule>
  </conditionalFormatting>
  <conditionalFormatting sqref="A160:E161">
    <cfRule type="containsText" priority="30" dxfId="45" operator="containsText" stopIfTrue="1" text="Warning">
      <formula>NOT(ISERROR(SEARCH("Warning",A160)))</formula>
    </cfRule>
    <cfRule type="containsText" priority="31" dxfId="44" operator="containsText" stopIfTrue="1" text="Validation">
      <formula>NOT(ISERROR(SEARCH("Validation",A160)))</formula>
    </cfRule>
  </conditionalFormatting>
  <conditionalFormatting sqref="A142:E143">
    <cfRule type="containsText" priority="28" dxfId="44" operator="containsText" stopIfTrue="1" text="passed">
      <formula>NOT(ISERROR(SEARCH("passed",A142)))</formula>
    </cfRule>
  </conditionalFormatting>
  <conditionalFormatting sqref="A130">
    <cfRule type="containsText" priority="27" dxfId="44" operator="containsText" stopIfTrue="1" text="passed">
      <formula>NOT(ISERROR(SEARCH("passed",A130)))</formula>
    </cfRule>
  </conditionalFormatting>
  <conditionalFormatting sqref="A130:E132 A133:A134 D133:E134">
    <cfRule type="containsText" priority="26" dxfId="45" operator="containsText" stopIfTrue="1" text="failed">
      <formula>NOT(ISERROR(SEARCH("failed",A130)))</formula>
    </cfRule>
  </conditionalFormatting>
  <conditionalFormatting sqref="A135">
    <cfRule type="containsText" priority="25" dxfId="44" operator="containsText" stopIfTrue="1" text="passed">
      <formula>NOT(ISERROR(SEARCH("passed",A135)))</formula>
    </cfRule>
  </conditionalFormatting>
  <conditionalFormatting sqref="A135:E136">
    <cfRule type="containsText" priority="24" dxfId="45" operator="containsText" stopIfTrue="1" text="failed">
      <formula>NOT(ISERROR(SEARCH("failed",A135)))</formula>
    </cfRule>
  </conditionalFormatting>
  <conditionalFormatting sqref="C26">
    <cfRule type="cellIs" priority="23" dxfId="47" operator="equal" stopIfTrue="1">
      <formula>"Completed"</formula>
    </cfRule>
  </conditionalFormatting>
  <conditionalFormatting sqref="C27">
    <cfRule type="cellIs" priority="22" dxfId="47" operator="equal" stopIfTrue="1">
      <formula>"Completed"</formula>
    </cfRule>
  </conditionalFormatting>
  <conditionalFormatting sqref="C28">
    <cfRule type="cellIs" priority="21" dxfId="47" operator="equal" stopIfTrue="1">
      <formula>"Completed"</formula>
    </cfRule>
  </conditionalFormatting>
  <conditionalFormatting sqref="C29">
    <cfRule type="cellIs" priority="20" dxfId="47" operator="equal" stopIfTrue="1">
      <formula>"Completed"</formula>
    </cfRule>
  </conditionalFormatting>
  <conditionalFormatting sqref="C30">
    <cfRule type="cellIs" priority="19" dxfId="47" operator="equal" stopIfTrue="1">
      <formula>"Completed"</formula>
    </cfRule>
  </conditionalFormatting>
  <conditionalFormatting sqref="C31">
    <cfRule type="cellIs" priority="18" dxfId="47" operator="equal" stopIfTrue="1">
      <formula>"Completed"</formula>
    </cfRule>
  </conditionalFormatting>
  <conditionalFormatting sqref="C32">
    <cfRule type="cellIs" priority="17" dxfId="47" operator="equal" stopIfTrue="1">
      <formula>"Completed"</formula>
    </cfRule>
  </conditionalFormatting>
  <conditionalFormatting sqref="C33">
    <cfRule type="cellIs" priority="16" dxfId="47" operator="equal" stopIfTrue="1">
      <formula>"Completed"</formula>
    </cfRule>
  </conditionalFormatting>
  <conditionalFormatting sqref="C34">
    <cfRule type="cellIs" priority="15" dxfId="47" operator="equal" stopIfTrue="1">
      <formula>"Completed"</formula>
    </cfRule>
  </conditionalFormatting>
  <conditionalFormatting sqref="C35">
    <cfRule type="cellIs" priority="14" dxfId="47" operator="equal" stopIfTrue="1">
      <formula>"Completed"</formula>
    </cfRule>
  </conditionalFormatting>
  <conditionalFormatting sqref="C36">
    <cfRule type="cellIs" priority="13" dxfId="47" operator="equal" stopIfTrue="1">
      <formula>"Completed"</formula>
    </cfRule>
  </conditionalFormatting>
  <conditionalFormatting sqref="C37">
    <cfRule type="cellIs" priority="12" dxfId="47" operator="equal" stopIfTrue="1">
      <formula>"Completed"</formula>
    </cfRule>
  </conditionalFormatting>
  <conditionalFormatting sqref="C38">
    <cfRule type="cellIs" priority="11" dxfId="47" operator="equal" stopIfTrue="1">
      <formula>"Completed"</formula>
    </cfRule>
  </conditionalFormatting>
  <conditionalFormatting sqref="C39">
    <cfRule type="cellIs" priority="10" dxfId="47" operator="equal" stopIfTrue="1">
      <formula>"Completed"</formula>
    </cfRule>
  </conditionalFormatting>
  <conditionalFormatting sqref="C40">
    <cfRule type="cellIs" priority="9" dxfId="47" operator="equal" stopIfTrue="1">
      <formula>"Completed"</formula>
    </cfRule>
  </conditionalFormatting>
  <conditionalFormatting sqref="C11">
    <cfRule type="cellIs" priority="1" dxfId="44" operator="equal" stopIfTrue="1">
      <formula>"PASSED"</formula>
    </cfRule>
    <cfRule type="cellIs" priority="2" dxfId="46" operator="notEqual" stopIfTrue="1">
      <formula>"PASSED"</formula>
    </cfRule>
  </conditionalFormatting>
  <hyperlinks>
    <hyperlink ref="E170" location="CheckBtn" tooltip="Back" display="Back"/>
  </hyperlinks>
  <printOptions horizontalCentered="1"/>
  <pageMargins left="0.3937007874015748" right="0.3937007874015748" top="0.3937007874015748" bottom="0.8267716535433072" header="0.3937007874015748" footer="0.31496062992125984"/>
  <pageSetup fitToHeight="4" horizontalDpi="600" verticalDpi="600" orientation="portrait" paperSize="9" scale="91" r:id="rId2"/>
  <headerFooter alignWithMargins="0">
    <oddFooter>&amp;L&amp;11&amp;Z&amp;F
&amp;R&amp;11© Copyright CESEW February 2009.  All rights reserved.</oddFooter>
  </headerFooter>
  <rowBreaks count="1" manualBreakCount="1">
    <brk id="87" max="4" man="1"/>
  </rowBreaks>
  <ignoredErrors>
    <ignoredError sqref="A26:A27 B119:E119 B118 D118:E118 B128:C128 B74:E74 B75:E75 B76:E76 B77:E77 B78:E78 B79:E79 B80:E80 B81:E81 B82:E82 B83:E83 B84:E84 B85:E85 B86:E86 B87:E87 B88:E88 B89:E89 B90:E90 B91:E91 B92:E92 B93:E93 B94:E94 B95:E95 B96:E96 B97:E97 B98:E98 B99:E99 B100:E100 B101:E101 B102:E102 B103:E103 B104:E104 B105:E105 B106:E106 B107:E107 B108:E108 B109:E109 B110:E110 B111:E111 B112:E112 B113:E113 B114:E114 B115:C115 B120:E120 B121:E121 B122:E122 B123:E123 B124:E124 B125:E125 B126 A28:A32 A33:A35 A36:A37 E117 E116 D126:E126" numberStoredAsText="1"/>
  </ignoredErrors>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V181"/>
  <sheetViews>
    <sheetView showGridLines="0" zoomScale="75" zoomScaleNormal="75" zoomScaleSheetLayoutView="49" zoomScalePageLayoutView="0" workbookViewId="0" topLeftCell="B1">
      <pane ySplit="1" topLeftCell="A2" activePane="bottomLeft" state="frozen"/>
      <selection pane="topLeft" activeCell="A2" sqref="A2"/>
      <selection pane="bottomLeft" activeCell="B2" sqref="B2"/>
    </sheetView>
  </sheetViews>
  <sheetFormatPr defaultColWidth="8.88671875" defaultRowHeight="15"/>
  <cols>
    <col min="1" max="1" width="38.88671875" style="0" customWidth="1"/>
    <col min="2" max="2" width="9.10546875" style="14" customWidth="1"/>
    <col min="3" max="3" width="36.88671875" style="0" bestFit="1" customWidth="1"/>
    <col min="4" max="4" width="2.10546875" style="0" customWidth="1"/>
    <col min="5" max="5" width="25.5546875" style="0" customWidth="1"/>
    <col min="6" max="6" width="4.88671875" style="0" bestFit="1" customWidth="1"/>
    <col min="7" max="7" width="2.10546875" style="0" customWidth="1"/>
    <col min="8" max="8" width="22.3359375" style="0" customWidth="1"/>
    <col min="9" max="9" width="4.88671875" style="0" bestFit="1" customWidth="1"/>
    <col min="10" max="10" width="2.10546875" style="0" customWidth="1"/>
    <col min="11" max="11" width="22.3359375" style="0" customWidth="1"/>
    <col min="12" max="12" width="4.88671875" style="0" bestFit="1" customWidth="1"/>
    <col min="13" max="13" width="8.6640625" style="0" hidden="1" customWidth="1"/>
    <col min="14" max="14" width="30.3359375" style="59" hidden="1" customWidth="1"/>
    <col min="15" max="16" width="3.99609375" style="59" hidden="1" customWidth="1"/>
    <col min="17" max="17" width="5.88671875" style="59" hidden="1" customWidth="1"/>
    <col min="18" max="18" width="30.3359375" style="59" hidden="1" customWidth="1"/>
    <col min="19" max="19" width="6.88671875" style="59" hidden="1" customWidth="1"/>
    <col min="20" max="20" width="3.99609375" style="59" hidden="1" customWidth="1"/>
    <col min="21" max="21" width="13.6640625" style="59" hidden="1" customWidth="1"/>
    <col min="22" max="22" width="57.5546875" style="59" hidden="1" customWidth="1"/>
    <col min="23" max="23" width="8.88671875" style="0" hidden="1" customWidth="1"/>
  </cols>
  <sheetData>
    <row r="1" spans="1:7" ht="54" customHeight="1">
      <c r="A1" s="20" t="str">
        <f>CensusTitle</f>
        <v>CES Census 2024</v>
      </c>
      <c r="B1" s="15"/>
      <c r="C1" s="15"/>
      <c r="E1" s="20" t="str">
        <f>CensusTitle</f>
        <v>CES Census 2024</v>
      </c>
      <c r="F1" s="15"/>
      <c r="G1" s="15"/>
    </row>
    <row r="2" spans="2:22" s="9" customFormat="1" ht="5.25">
      <c r="B2" s="45"/>
      <c r="N2" s="60"/>
      <c r="O2" s="60"/>
      <c r="P2" s="60"/>
      <c r="Q2" s="60"/>
      <c r="R2" s="60"/>
      <c r="S2" s="60"/>
      <c r="T2" s="60"/>
      <c r="U2" s="60"/>
      <c r="V2" s="60"/>
    </row>
    <row r="3" spans="1:22" s="10" customFormat="1" ht="15.75">
      <c r="A3" s="23" t="s">
        <v>635</v>
      </c>
      <c r="B3"/>
      <c r="C3" s="23" t="s">
        <v>818</v>
      </c>
      <c r="E3" s="187" t="str">
        <f>A37</f>
        <v>Local Authority Codes - Q14</v>
      </c>
      <c r="F3" s="188"/>
      <c r="G3" s="188"/>
      <c r="H3" s="188"/>
      <c r="I3" s="188"/>
      <c r="J3" s="188"/>
      <c r="K3" s="188"/>
      <c r="L3" s="189"/>
      <c r="N3" s="185" t="s">
        <v>634</v>
      </c>
      <c r="O3" s="186"/>
      <c r="P3" s="61"/>
      <c r="Q3" s="61"/>
      <c r="R3" s="82" t="s">
        <v>23</v>
      </c>
      <c r="S3" s="82"/>
      <c r="T3" s="86"/>
      <c r="U3" s="83" t="s">
        <v>699</v>
      </c>
      <c r="V3" s="61"/>
    </row>
    <row r="4" spans="1:22" ht="15">
      <c r="A4" s="26" t="s">
        <v>831</v>
      </c>
      <c r="B4"/>
      <c r="C4" s="24" t="s">
        <v>755</v>
      </c>
      <c r="E4" s="22" t="s">
        <v>55</v>
      </c>
      <c r="F4" s="27" t="s">
        <v>56</v>
      </c>
      <c r="G4" s="6"/>
      <c r="H4" s="22" t="s">
        <v>321</v>
      </c>
      <c r="I4" s="27" t="s">
        <v>289</v>
      </c>
      <c r="J4" s="6"/>
      <c r="K4" s="22" t="s">
        <v>103</v>
      </c>
      <c r="L4" s="27" t="s">
        <v>104</v>
      </c>
      <c r="M4" s="13"/>
      <c r="N4" s="59" t="s">
        <v>755</v>
      </c>
      <c r="O4" s="62">
        <v>0</v>
      </c>
      <c r="P4" s="62"/>
      <c r="Q4" s="63" t="s">
        <v>373</v>
      </c>
      <c r="R4" s="59" t="s">
        <v>633</v>
      </c>
      <c r="S4" s="64">
        <v>1</v>
      </c>
      <c r="U4" s="87" t="s">
        <v>700</v>
      </c>
      <c r="V4" s="88" t="s">
        <v>833</v>
      </c>
    </row>
    <row r="5" spans="1:22" ht="15">
      <c r="A5" s="71" t="s">
        <v>832</v>
      </c>
      <c r="B5"/>
      <c r="C5" s="24" t="s">
        <v>31</v>
      </c>
      <c r="E5" s="22" t="s">
        <v>57</v>
      </c>
      <c r="F5" s="27" t="s">
        <v>58</v>
      </c>
      <c r="G5" s="6"/>
      <c r="H5" s="22" t="s">
        <v>79</v>
      </c>
      <c r="I5" s="27" t="s">
        <v>80</v>
      </c>
      <c r="J5" s="6"/>
      <c r="K5" s="22" t="s">
        <v>194</v>
      </c>
      <c r="L5" s="27" t="s">
        <v>195</v>
      </c>
      <c r="M5" s="13"/>
      <c r="N5" s="59" t="s">
        <v>55</v>
      </c>
      <c r="O5" s="62" t="s">
        <v>56</v>
      </c>
      <c r="P5" s="62"/>
      <c r="Q5" s="63" t="s">
        <v>384</v>
      </c>
      <c r="R5" s="59" t="s">
        <v>0</v>
      </c>
      <c r="S5" s="64">
        <v>1</v>
      </c>
      <c r="U5" s="87" t="s">
        <v>697</v>
      </c>
      <c r="V5" s="88" t="s">
        <v>834</v>
      </c>
    </row>
    <row r="6" spans="2:22" ht="15">
      <c r="B6"/>
      <c r="C6" s="24" t="s">
        <v>32</v>
      </c>
      <c r="E6" s="22" t="s">
        <v>149</v>
      </c>
      <c r="F6" s="27" t="s">
        <v>150</v>
      </c>
      <c r="G6" s="6"/>
      <c r="H6" s="22" t="s">
        <v>81</v>
      </c>
      <c r="I6" s="27" t="s">
        <v>82</v>
      </c>
      <c r="J6" s="6"/>
      <c r="K6" s="22" t="s">
        <v>364</v>
      </c>
      <c r="L6" s="27">
        <v>674</v>
      </c>
      <c r="M6" s="13"/>
      <c r="N6" s="59" t="s">
        <v>57</v>
      </c>
      <c r="O6" s="62" t="s">
        <v>58</v>
      </c>
      <c r="P6" s="62"/>
      <c r="Q6" s="63" t="s">
        <v>386</v>
      </c>
      <c r="R6" s="59" t="s">
        <v>52</v>
      </c>
      <c r="S6" s="64">
        <v>1</v>
      </c>
      <c r="U6" s="59" t="s">
        <v>698</v>
      </c>
      <c r="V6" s="89" t="s">
        <v>835</v>
      </c>
    </row>
    <row r="7" spans="2:22" ht="15">
      <c r="B7"/>
      <c r="C7" s="24" t="s">
        <v>33</v>
      </c>
      <c r="E7" s="22" t="s">
        <v>228</v>
      </c>
      <c r="F7" s="27" t="s">
        <v>229</v>
      </c>
      <c r="G7" s="6"/>
      <c r="H7" s="22" t="s">
        <v>190</v>
      </c>
      <c r="I7" s="27" t="s">
        <v>191</v>
      </c>
      <c r="J7" s="6"/>
      <c r="K7" s="22" t="s">
        <v>105</v>
      </c>
      <c r="L7" s="27" t="s">
        <v>106</v>
      </c>
      <c r="M7" s="13"/>
      <c r="N7" s="59" t="s">
        <v>149</v>
      </c>
      <c r="O7" s="62" t="s">
        <v>150</v>
      </c>
      <c r="P7" s="62"/>
      <c r="Q7" s="63" t="s">
        <v>388</v>
      </c>
      <c r="R7" s="59" t="s">
        <v>42</v>
      </c>
      <c r="S7" s="64">
        <v>1</v>
      </c>
      <c r="U7" s="59" t="s">
        <v>701</v>
      </c>
      <c r="V7" s="59" t="s">
        <v>781</v>
      </c>
    </row>
    <row r="8" spans="2:22" ht="15">
      <c r="B8"/>
      <c r="C8" s="24" t="s">
        <v>34</v>
      </c>
      <c r="E8" s="92" t="s">
        <v>723</v>
      </c>
      <c r="F8" s="27">
        <v>822</v>
      </c>
      <c r="G8" s="6"/>
      <c r="H8" s="22" t="s">
        <v>83</v>
      </c>
      <c r="I8" s="27" t="s">
        <v>84</v>
      </c>
      <c r="J8" s="6"/>
      <c r="K8" s="22" t="s">
        <v>127</v>
      </c>
      <c r="L8" s="27" t="s">
        <v>128</v>
      </c>
      <c r="M8" s="13"/>
      <c r="N8" s="59" t="s">
        <v>228</v>
      </c>
      <c r="O8" s="62" t="s">
        <v>229</v>
      </c>
      <c r="P8" s="62"/>
      <c r="Q8" s="63" t="s">
        <v>796</v>
      </c>
      <c r="R8" s="59" t="s">
        <v>30</v>
      </c>
      <c r="S8" s="64">
        <v>1</v>
      </c>
      <c r="U8" s="59" t="s">
        <v>702</v>
      </c>
      <c r="V8" s="59" t="s">
        <v>780</v>
      </c>
    </row>
    <row r="9" spans="2:22" ht="15">
      <c r="B9"/>
      <c r="C9" s="25" t="s">
        <v>35</v>
      </c>
      <c r="E9" s="22" t="s">
        <v>59</v>
      </c>
      <c r="F9" s="27" t="s">
        <v>60</v>
      </c>
      <c r="G9" s="6"/>
      <c r="H9" s="22" t="s">
        <v>322</v>
      </c>
      <c r="I9" s="27" t="s">
        <v>223</v>
      </c>
      <c r="J9" s="6"/>
      <c r="K9" s="22" t="s">
        <v>153</v>
      </c>
      <c r="L9" s="27" t="s">
        <v>154</v>
      </c>
      <c r="M9" s="13"/>
      <c r="N9" s="59" t="s">
        <v>723</v>
      </c>
      <c r="O9" s="59">
        <v>822</v>
      </c>
      <c r="P9" s="62"/>
      <c r="Q9" s="63" t="s">
        <v>797</v>
      </c>
      <c r="R9" s="59" t="s">
        <v>28</v>
      </c>
      <c r="S9" s="64">
        <v>1</v>
      </c>
      <c r="U9" s="59" t="s">
        <v>400</v>
      </c>
      <c r="V9" s="59" t="s">
        <v>739</v>
      </c>
    </row>
    <row r="10" spans="1:19" ht="15.75">
      <c r="A10" s="23" t="s">
        <v>738</v>
      </c>
      <c r="B10"/>
      <c r="E10" s="22" t="s">
        <v>167</v>
      </c>
      <c r="F10" s="27" t="s">
        <v>168</v>
      </c>
      <c r="G10" s="6"/>
      <c r="H10" s="22" t="s">
        <v>730</v>
      </c>
      <c r="I10" s="28" t="s">
        <v>290</v>
      </c>
      <c r="J10" s="6"/>
      <c r="K10" s="22" t="s">
        <v>220</v>
      </c>
      <c r="L10" s="27" t="s">
        <v>221</v>
      </c>
      <c r="M10" s="13"/>
      <c r="N10" s="59" t="s">
        <v>59</v>
      </c>
      <c r="O10" s="62" t="s">
        <v>60</v>
      </c>
      <c r="P10" s="62"/>
      <c r="Q10" s="63" t="s">
        <v>389</v>
      </c>
      <c r="R10" s="59" t="s">
        <v>29</v>
      </c>
      <c r="S10" s="64">
        <v>1</v>
      </c>
    </row>
    <row r="11" spans="1:19" ht="15">
      <c r="A11" s="24" t="s">
        <v>755</v>
      </c>
      <c r="B11"/>
      <c r="E11" s="22" t="s">
        <v>204</v>
      </c>
      <c r="F11" s="27" t="s">
        <v>205</v>
      </c>
      <c r="G11" s="6"/>
      <c r="H11" s="22" t="s">
        <v>85</v>
      </c>
      <c r="I11" s="27" t="s">
        <v>86</v>
      </c>
      <c r="J11" s="6"/>
      <c r="K11" s="22" t="s">
        <v>129</v>
      </c>
      <c r="L11" s="27" t="s">
        <v>130</v>
      </c>
      <c r="M11" s="13"/>
      <c r="N11" s="59" t="s">
        <v>167</v>
      </c>
      <c r="O11" s="62" t="s">
        <v>168</v>
      </c>
      <c r="P11" s="62"/>
      <c r="Q11" s="63" t="s">
        <v>798</v>
      </c>
      <c r="R11" s="59" t="s">
        <v>452</v>
      </c>
      <c r="S11" s="64">
        <v>3</v>
      </c>
    </row>
    <row r="12" spans="1:19" ht="15">
      <c r="A12" s="24" t="s">
        <v>1</v>
      </c>
      <c r="B12"/>
      <c r="E12" s="22" t="s">
        <v>206</v>
      </c>
      <c r="F12" s="27" t="s">
        <v>207</v>
      </c>
      <c r="G12" s="6"/>
      <c r="H12" s="22" t="s">
        <v>87</v>
      </c>
      <c r="I12" s="27" t="s">
        <v>88</v>
      </c>
      <c r="J12" s="6"/>
      <c r="K12" s="22" t="s">
        <v>173</v>
      </c>
      <c r="L12" s="27" t="s">
        <v>174</v>
      </c>
      <c r="M12" s="13"/>
      <c r="N12" s="59" t="s">
        <v>204</v>
      </c>
      <c r="O12" s="62" t="s">
        <v>205</v>
      </c>
      <c r="P12" s="62"/>
      <c r="Q12" s="63" t="s">
        <v>799</v>
      </c>
      <c r="R12" s="59" t="s">
        <v>689</v>
      </c>
      <c r="S12" s="64">
        <v>1</v>
      </c>
    </row>
    <row r="13" spans="1:19" ht="15.75">
      <c r="A13" s="24" t="s">
        <v>2</v>
      </c>
      <c r="B13"/>
      <c r="C13" s="23" t="s">
        <v>757</v>
      </c>
      <c r="E13" s="22" t="s">
        <v>347</v>
      </c>
      <c r="F13" s="27">
        <v>677</v>
      </c>
      <c r="G13" s="6"/>
      <c r="H13" s="22" t="s">
        <v>357</v>
      </c>
      <c r="I13" s="27">
        <v>660</v>
      </c>
      <c r="J13" s="6"/>
      <c r="K13" s="22" t="s">
        <v>145</v>
      </c>
      <c r="L13" s="27" t="s">
        <v>146</v>
      </c>
      <c r="M13" s="13"/>
      <c r="N13" s="59" t="s">
        <v>206</v>
      </c>
      <c r="O13" s="62" t="s">
        <v>207</v>
      </c>
      <c r="P13" s="62"/>
      <c r="Q13" s="63" t="s">
        <v>427</v>
      </c>
      <c r="R13" s="59" t="s">
        <v>453</v>
      </c>
      <c r="S13" s="64">
        <v>1</v>
      </c>
    </row>
    <row r="14" spans="1:19" ht="15">
      <c r="A14" s="24" t="s">
        <v>3</v>
      </c>
      <c r="B14"/>
      <c r="C14" s="24" t="s">
        <v>36</v>
      </c>
      <c r="E14" s="22" t="s">
        <v>119</v>
      </c>
      <c r="F14" s="27" t="s">
        <v>120</v>
      </c>
      <c r="G14" s="6"/>
      <c r="H14" s="22" t="s">
        <v>274</v>
      </c>
      <c r="I14" s="27" t="s">
        <v>275</v>
      </c>
      <c r="J14" s="6"/>
      <c r="K14" s="22" t="s">
        <v>155</v>
      </c>
      <c r="L14" s="27" t="s">
        <v>156</v>
      </c>
      <c r="M14" s="13"/>
      <c r="N14" s="59" t="s">
        <v>347</v>
      </c>
      <c r="O14" s="62">
        <v>677</v>
      </c>
      <c r="P14" s="62"/>
      <c r="Q14" s="63" t="s">
        <v>589</v>
      </c>
      <c r="R14" s="59" t="s">
        <v>454</v>
      </c>
      <c r="S14" s="64">
        <v>1</v>
      </c>
    </row>
    <row r="15" spans="1:19" ht="15">
      <c r="A15" s="24" t="s">
        <v>4</v>
      </c>
      <c r="B15"/>
      <c r="C15" s="24" t="s">
        <v>38</v>
      </c>
      <c r="E15" s="22" t="s">
        <v>239</v>
      </c>
      <c r="F15" s="27" t="s">
        <v>240</v>
      </c>
      <c r="G15" s="6"/>
      <c r="H15" s="22" t="s">
        <v>278</v>
      </c>
      <c r="I15" s="27" t="s">
        <v>279</v>
      </c>
      <c r="J15" s="6"/>
      <c r="K15" s="22" t="s">
        <v>337</v>
      </c>
      <c r="L15" s="28" t="s">
        <v>301</v>
      </c>
      <c r="M15" s="13"/>
      <c r="N15" s="59" t="s">
        <v>119</v>
      </c>
      <c r="O15" s="62" t="s">
        <v>120</v>
      </c>
      <c r="P15" s="62"/>
      <c r="Q15" s="63" t="s">
        <v>590</v>
      </c>
      <c r="R15" s="59" t="s">
        <v>455</v>
      </c>
      <c r="S15" s="64">
        <v>1</v>
      </c>
    </row>
    <row r="16" spans="1:19" ht="15">
      <c r="A16" s="24" t="s">
        <v>5</v>
      </c>
      <c r="B16"/>
      <c r="C16" s="24" t="s">
        <v>39</v>
      </c>
      <c r="E16" s="22" t="s">
        <v>254</v>
      </c>
      <c r="F16" s="27" t="s">
        <v>255</v>
      </c>
      <c r="G16" s="6"/>
      <c r="H16" s="22" t="s">
        <v>89</v>
      </c>
      <c r="I16" s="27" t="s">
        <v>90</v>
      </c>
      <c r="J16" s="6"/>
      <c r="K16" s="22" t="s">
        <v>260</v>
      </c>
      <c r="L16" s="27" t="s">
        <v>261</v>
      </c>
      <c r="M16" s="13"/>
      <c r="N16" s="59" t="s">
        <v>239</v>
      </c>
      <c r="O16" s="62" t="s">
        <v>240</v>
      </c>
      <c r="P16" s="62"/>
      <c r="Q16" s="63" t="s">
        <v>621</v>
      </c>
      <c r="R16" s="59" t="s">
        <v>690</v>
      </c>
      <c r="S16" s="64">
        <v>1</v>
      </c>
    </row>
    <row r="17" spans="1:19" ht="15">
      <c r="A17" s="24" t="s">
        <v>6</v>
      </c>
      <c r="B17"/>
      <c r="C17" s="24" t="s">
        <v>40</v>
      </c>
      <c r="E17" s="22" t="s">
        <v>180</v>
      </c>
      <c r="F17" s="27" t="s">
        <v>181</v>
      </c>
      <c r="G17" s="6"/>
      <c r="H17" s="22" t="s">
        <v>91</v>
      </c>
      <c r="I17" s="27" t="s">
        <v>92</v>
      </c>
      <c r="J17" s="6"/>
      <c r="K17" s="22" t="s">
        <v>175</v>
      </c>
      <c r="L17" s="27" t="s">
        <v>176</v>
      </c>
      <c r="M17" s="13"/>
      <c r="N17" s="59" t="s">
        <v>254</v>
      </c>
      <c r="O17" s="62" t="s">
        <v>255</v>
      </c>
      <c r="P17" s="62"/>
      <c r="Q17" s="63" t="s">
        <v>641</v>
      </c>
      <c r="R17" s="59" t="s">
        <v>645</v>
      </c>
      <c r="S17" s="64" t="b">
        <v>0</v>
      </c>
    </row>
    <row r="18" spans="1:19" ht="15">
      <c r="A18" s="24" t="s">
        <v>7</v>
      </c>
      <c r="B18"/>
      <c r="C18" s="24" t="s">
        <v>41</v>
      </c>
      <c r="E18" s="22" t="s">
        <v>61</v>
      </c>
      <c r="F18" s="27" t="s">
        <v>62</v>
      </c>
      <c r="G18" s="6"/>
      <c r="H18" s="22" t="s">
        <v>323</v>
      </c>
      <c r="I18" s="28" t="s">
        <v>291</v>
      </c>
      <c r="J18" s="6"/>
      <c r="K18" s="22" t="s">
        <v>338</v>
      </c>
      <c r="L18" s="28" t="s">
        <v>302</v>
      </c>
      <c r="M18" s="12"/>
      <c r="N18" s="59" t="s">
        <v>180</v>
      </c>
      <c r="O18" s="62" t="s">
        <v>181</v>
      </c>
      <c r="P18" s="62"/>
      <c r="Q18" s="63" t="s">
        <v>641</v>
      </c>
      <c r="R18" s="59" t="s">
        <v>646</v>
      </c>
      <c r="S18" s="64" t="b">
        <v>0</v>
      </c>
    </row>
    <row r="19" spans="1:19" ht="15">
      <c r="A19" s="24" t="s">
        <v>8</v>
      </c>
      <c r="B19"/>
      <c r="C19" s="24" t="s">
        <v>37</v>
      </c>
      <c r="E19" s="22" t="s">
        <v>348</v>
      </c>
      <c r="F19" s="27">
        <v>672</v>
      </c>
      <c r="G19" s="6"/>
      <c r="H19" s="22" t="s">
        <v>208</v>
      </c>
      <c r="I19" s="27" t="s">
        <v>209</v>
      </c>
      <c r="J19" s="6"/>
      <c r="K19" s="22" t="s">
        <v>234</v>
      </c>
      <c r="L19" s="27" t="s">
        <v>235</v>
      </c>
      <c r="M19" s="13"/>
      <c r="N19" s="59" t="s">
        <v>61</v>
      </c>
      <c r="O19" s="62" t="s">
        <v>62</v>
      </c>
      <c r="P19" s="62"/>
      <c r="Q19" s="63" t="s">
        <v>641</v>
      </c>
      <c r="R19" s="59" t="s">
        <v>647</v>
      </c>
      <c r="S19" s="64" t="s">
        <v>734</v>
      </c>
    </row>
    <row r="20" spans="1:19" ht="15">
      <c r="A20" s="24" t="s">
        <v>9</v>
      </c>
      <c r="B20"/>
      <c r="C20" s="25" t="s">
        <v>27</v>
      </c>
      <c r="E20" s="22" t="s">
        <v>268</v>
      </c>
      <c r="F20" s="27" t="s">
        <v>269</v>
      </c>
      <c r="G20" s="6"/>
      <c r="H20" s="22" t="s">
        <v>93</v>
      </c>
      <c r="I20" s="27" t="s">
        <v>94</v>
      </c>
      <c r="J20" s="6"/>
      <c r="K20" s="22" t="s">
        <v>163</v>
      </c>
      <c r="L20" s="27" t="s">
        <v>164</v>
      </c>
      <c r="M20" s="13"/>
      <c r="N20" s="59" t="s">
        <v>348</v>
      </c>
      <c r="O20" s="62">
        <v>672</v>
      </c>
      <c r="P20" s="62"/>
      <c r="Q20" s="63" t="s">
        <v>641</v>
      </c>
      <c r="R20" s="59" t="s">
        <v>716</v>
      </c>
      <c r="S20" s="64" t="b">
        <v>0</v>
      </c>
    </row>
    <row r="21" spans="1:19" ht="15">
      <c r="A21" s="24" t="s">
        <v>10</v>
      </c>
      <c r="B21"/>
      <c r="E21" s="22" t="s">
        <v>230</v>
      </c>
      <c r="F21" s="27" t="s">
        <v>231</v>
      </c>
      <c r="G21" s="6"/>
      <c r="H21" s="22" t="s">
        <v>184</v>
      </c>
      <c r="I21" s="27" t="s">
        <v>185</v>
      </c>
      <c r="J21" s="6"/>
      <c r="K21" s="22" t="s">
        <v>272</v>
      </c>
      <c r="L21" s="27" t="s">
        <v>273</v>
      </c>
      <c r="M21" s="13"/>
      <c r="N21" s="59" t="s">
        <v>268</v>
      </c>
      <c r="O21" s="62" t="s">
        <v>269</v>
      </c>
      <c r="P21" s="62"/>
      <c r="Q21" s="63" t="s">
        <v>641</v>
      </c>
      <c r="R21" s="59" t="s">
        <v>642</v>
      </c>
      <c r="S21" s="64" t="b">
        <v>0</v>
      </c>
    </row>
    <row r="22" spans="1:16" ht="15">
      <c r="A22" s="24" t="s">
        <v>11</v>
      </c>
      <c r="B22"/>
      <c r="E22" s="22" t="s">
        <v>63</v>
      </c>
      <c r="F22" s="27" t="s">
        <v>64</v>
      </c>
      <c r="G22" s="6"/>
      <c r="H22" s="22" t="s">
        <v>139</v>
      </c>
      <c r="I22" s="27" t="s">
        <v>140</v>
      </c>
      <c r="J22" s="6"/>
      <c r="K22" s="22" t="s">
        <v>248</v>
      </c>
      <c r="L22" s="27" t="s">
        <v>249</v>
      </c>
      <c r="M22" s="13"/>
      <c r="N22" s="59" t="s">
        <v>230</v>
      </c>
      <c r="O22" s="62" t="s">
        <v>231</v>
      </c>
      <c r="P22" s="62"/>
    </row>
    <row r="23" spans="1:16" ht="15">
      <c r="A23" s="24" t="s">
        <v>12</v>
      </c>
      <c r="B23"/>
      <c r="E23" s="22" t="s">
        <v>310</v>
      </c>
      <c r="F23" s="27">
        <v>825</v>
      </c>
      <c r="G23" s="6"/>
      <c r="H23" s="22" t="s">
        <v>95</v>
      </c>
      <c r="I23" s="27" t="s">
        <v>96</v>
      </c>
      <c r="J23" s="6"/>
      <c r="K23" s="22" t="s">
        <v>107</v>
      </c>
      <c r="L23" s="27" t="s">
        <v>108</v>
      </c>
      <c r="M23" s="12"/>
      <c r="N23" s="59" t="s">
        <v>63</v>
      </c>
      <c r="O23" s="62" t="s">
        <v>64</v>
      </c>
      <c r="P23" s="62"/>
    </row>
    <row r="24" spans="1:16" ht="15">
      <c r="A24" s="24" t="s">
        <v>13</v>
      </c>
      <c r="B24"/>
      <c r="E24" s="22" t="s">
        <v>121</v>
      </c>
      <c r="F24" s="27" t="s">
        <v>122</v>
      </c>
      <c r="G24" s="6"/>
      <c r="H24" s="22" t="s">
        <v>324</v>
      </c>
      <c r="I24" s="27" t="s">
        <v>292</v>
      </c>
      <c r="J24" s="6"/>
      <c r="K24" s="22" t="s">
        <v>143</v>
      </c>
      <c r="L24" s="27" t="s">
        <v>144</v>
      </c>
      <c r="M24" s="13"/>
      <c r="N24" s="59" t="s">
        <v>310</v>
      </c>
      <c r="O24" s="62">
        <v>825</v>
      </c>
      <c r="P24" s="62"/>
    </row>
    <row r="25" spans="1:17" ht="15.75">
      <c r="A25" s="24" t="s">
        <v>14</v>
      </c>
      <c r="B25"/>
      <c r="C25" s="23" t="s">
        <v>816</v>
      </c>
      <c r="E25" s="22" t="s">
        <v>349</v>
      </c>
      <c r="F25" s="27">
        <v>676</v>
      </c>
      <c r="G25" s="6"/>
      <c r="H25" s="22" t="s">
        <v>186</v>
      </c>
      <c r="I25" s="27" t="s">
        <v>187</v>
      </c>
      <c r="J25" s="6"/>
      <c r="K25" s="22" t="s">
        <v>339</v>
      </c>
      <c r="L25" s="27" t="s">
        <v>303</v>
      </c>
      <c r="M25" s="12"/>
      <c r="N25" s="59" t="s">
        <v>121</v>
      </c>
      <c r="O25" s="62" t="s">
        <v>122</v>
      </c>
      <c r="P25" s="62"/>
      <c r="Q25" s="65"/>
    </row>
    <row r="26" spans="1:17" ht="15">
      <c r="A26" s="24" t="s">
        <v>15</v>
      </c>
      <c r="B26"/>
      <c r="C26" s="24" t="s">
        <v>755</v>
      </c>
      <c r="E26" s="22" t="s">
        <v>182</v>
      </c>
      <c r="F26" s="27" t="s">
        <v>183</v>
      </c>
      <c r="G26" s="6"/>
      <c r="H26" s="22" t="s">
        <v>325</v>
      </c>
      <c r="I26" s="27" t="s">
        <v>219</v>
      </c>
      <c r="J26" s="6"/>
      <c r="K26" s="22" t="s">
        <v>131</v>
      </c>
      <c r="L26" s="27" t="s">
        <v>132</v>
      </c>
      <c r="M26" s="13"/>
      <c r="N26" s="59" t="s">
        <v>349</v>
      </c>
      <c r="O26" s="62">
        <v>676</v>
      </c>
      <c r="P26" s="62"/>
      <c r="Q26" s="62"/>
    </row>
    <row r="27" spans="1:17" ht="15">
      <c r="A27" s="24" t="s">
        <v>16</v>
      </c>
      <c r="B27"/>
      <c r="C27" s="24" t="s">
        <v>24</v>
      </c>
      <c r="E27" s="22" t="s">
        <v>311</v>
      </c>
      <c r="F27" s="27" t="s">
        <v>276</v>
      </c>
      <c r="G27" s="6"/>
      <c r="H27" s="22" t="s">
        <v>326</v>
      </c>
      <c r="I27" s="28" t="s">
        <v>293</v>
      </c>
      <c r="J27" s="6"/>
      <c r="K27" s="22" t="s">
        <v>196</v>
      </c>
      <c r="L27" s="27" t="s">
        <v>197</v>
      </c>
      <c r="M27" s="12"/>
      <c r="N27" s="59" t="s">
        <v>182</v>
      </c>
      <c r="O27" s="62" t="s">
        <v>183</v>
      </c>
      <c r="P27" s="62"/>
      <c r="Q27" s="66"/>
    </row>
    <row r="28" spans="1:17" ht="15">
      <c r="A28" s="24" t="s">
        <v>17</v>
      </c>
      <c r="B28"/>
      <c r="C28" s="26" t="s">
        <v>25</v>
      </c>
      <c r="E28" s="22" t="s">
        <v>65</v>
      </c>
      <c r="F28" s="27" t="s">
        <v>66</v>
      </c>
      <c r="G28" s="6"/>
      <c r="H28" s="22" t="s">
        <v>97</v>
      </c>
      <c r="I28" s="27" t="s">
        <v>98</v>
      </c>
      <c r="J28" s="6"/>
      <c r="K28" s="22" t="s">
        <v>226</v>
      </c>
      <c r="L28" s="27" t="s">
        <v>227</v>
      </c>
      <c r="M28" s="13"/>
      <c r="N28" s="59" t="s">
        <v>311</v>
      </c>
      <c r="O28" s="62" t="s">
        <v>276</v>
      </c>
      <c r="P28" s="62"/>
      <c r="Q28" s="62"/>
    </row>
    <row r="29" spans="1:17" ht="15">
      <c r="A29" s="24" t="s">
        <v>18</v>
      </c>
      <c r="B29"/>
      <c r="C29" s="24" t="s">
        <v>26</v>
      </c>
      <c r="E29" s="22" t="s">
        <v>350</v>
      </c>
      <c r="F29" s="27">
        <v>681</v>
      </c>
      <c r="G29" s="6"/>
      <c r="H29" s="22" t="s">
        <v>327</v>
      </c>
      <c r="I29" s="27" t="s">
        <v>294</v>
      </c>
      <c r="J29" s="6"/>
      <c r="K29" s="22" t="s">
        <v>340</v>
      </c>
      <c r="L29" s="27" t="s">
        <v>304</v>
      </c>
      <c r="M29" s="13"/>
      <c r="N29" s="59" t="s">
        <v>65</v>
      </c>
      <c r="O29" s="62" t="s">
        <v>66</v>
      </c>
      <c r="P29" s="62"/>
      <c r="Q29" s="62"/>
    </row>
    <row r="30" spans="1:17" ht="15">
      <c r="A30" s="24" t="s">
        <v>19</v>
      </c>
      <c r="B30"/>
      <c r="C30" s="25" t="s">
        <v>27</v>
      </c>
      <c r="E30" s="22" t="s">
        <v>351</v>
      </c>
      <c r="F30" s="27">
        <v>669</v>
      </c>
      <c r="G30" s="6"/>
      <c r="H30" s="22" t="s">
        <v>141</v>
      </c>
      <c r="I30" s="27" t="s">
        <v>142</v>
      </c>
      <c r="J30" s="6"/>
      <c r="K30" s="22" t="s">
        <v>165</v>
      </c>
      <c r="L30" s="27" t="s">
        <v>166</v>
      </c>
      <c r="M30" s="13"/>
      <c r="N30" s="59" t="s">
        <v>350</v>
      </c>
      <c r="O30" s="62">
        <v>681</v>
      </c>
      <c r="P30" s="62"/>
      <c r="Q30" s="66"/>
    </row>
    <row r="31" spans="1:17" ht="15">
      <c r="A31" s="24" t="s">
        <v>20</v>
      </c>
      <c r="B31"/>
      <c r="E31" s="22" t="s">
        <v>719</v>
      </c>
      <c r="F31" s="27" t="s">
        <v>720</v>
      </c>
      <c r="G31" s="6"/>
      <c r="H31" s="22" t="s">
        <v>246</v>
      </c>
      <c r="I31" s="27" t="s">
        <v>247</v>
      </c>
      <c r="J31" s="6"/>
      <c r="K31" s="22" t="s">
        <v>341</v>
      </c>
      <c r="L31" s="27" t="s">
        <v>305</v>
      </c>
      <c r="M31" s="13"/>
      <c r="N31" s="59" t="s">
        <v>351</v>
      </c>
      <c r="O31" s="62">
        <v>669</v>
      </c>
      <c r="P31" s="62"/>
      <c r="Q31" s="62"/>
    </row>
    <row r="32" spans="1:17" ht="15">
      <c r="A32" s="72" t="s">
        <v>22</v>
      </c>
      <c r="B32"/>
      <c r="E32" s="22" t="s">
        <v>352</v>
      </c>
      <c r="F32" s="27">
        <v>667</v>
      </c>
      <c r="G32" s="6"/>
      <c r="H32" s="22" t="s">
        <v>123</v>
      </c>
      <c r="I32" s="27" t="s">
        <v>124</v>
      </c>
      <c r="J32" s="6"/>
      <c r="K32" s="22" t="s">
        <v>109</v>
      </c>
      <c r="L32" s="27" t="s">
        <v>110</v>
      </c>
      <c r="M32" s="13"/>
      <c r="N32" s="59" t="s">
        <v>352</v>
      </c>
      <c r="O32" s="62">
        <v>667</v>
      </c>
      <c r="P32" s="66"/>
      <c r="Q32" s="62"/>
    </row>
    <row r="33" spans="1:17" ht="15">
      <c r="A33" s="71" t="s">
        <v>21</v>
      </c>
      <c r="B33"/>
      <c r="E33" s="22" t="s">
        <v>53</v>
      </c>
      <c r="F33" s="27" t="s">
        <v>54</v>
      </c>
      <c r="G33" s="6"/>
      <c r="H33" s="22" t="s">
        <v>252</v>
      </c>
      <c r="I33" s="27" t="s">
        <v>253</v>
      </c>
      <c r="J33" s="6"/>
      <c r="K33" s="22" t="s">
        <v>365</v>
      </c>
      <c r="L33" s="27">
        <v>670</v>
      </c>
      <c r="M33" s="13"/>
      <c r="N33" s="59" t="s">
        <v>719</v>
      </c>
      <c r="O33" s="59">
        <v>823</v>
      </c>
      <c r="P33" s="62"/>
      <c r="Q33" s="66"/>
    </row>
    <row r="34" spans="2:17" ht="15.75">
      <c r="B34"/>
      <c r="C34" s="23" t="s">
        <v>817</v>
      </c>
      <c r="E34" s="22" t="s">
        <v>353</v>
      </c>
      <c r="F34" s="27">
        <v>662</v>
      </c>
      <c r="G34" s="6"/>
      <c r="H34" s="22" t="s">
        <v>358</v>
      </c>
      <c r="I34" s="27">
        <v>675</v>
      </c>
      <c r="J34" s="6"/>
      <c r="K34" s="22" t="s">
        <v>243</v>
      </c>
      <c r="L34" s="27" t="s">
        <v>244</v>
      </c>
      <c r="M34" s="13"/>
      <c r="N34" s="59" t="s">
        <v>53</v>
      </c>
      <c r="O34" s="62" t="s">
        <v>54</v>
      </c>
      <c r="P34" s="62"/>
      <c r="Q34" s="62"/>
    </row>
    <row r="35" spans="2:17" ht="15">
      <c r="B35"/>
      <c r="C35" s="24"/>
      <c r="E35" s="22" t="s">
        <v>312</v>
      </c>
      <c r="F35" s="28" t="s">
        <v>277</v>
      </c>
      <c r="G35" s="6"/>
      <c r="H35" s="22" t="s">
        <v>99</v>
      </c>
      <c r="I35" s="27" t="s">
        <v>100</v>
      </c>
      <c r="J35" s="6"/>
      <c r="K35" s="22" t="s">
        <v>133</v>
      </c>
      <c r="L35" s="27" t="s">
        <v>134</v>
      </c>
      <c r="M35" s="13"/>
      <c r="N35" s="59" t="s">
        <v>353</v>
      </c>
      <c r="O35" s="62">
        <v>662</v>
      </c>
      <c r="P35" s="66"/>
      <c r="Q35" s="62"/>
    </row>
    <row r="36" spans="2:17" ht="15">
      <c r="B36"/>
      <c r="C36" s="24" t="s">
        <v>432</v>
      </c>
      <c r="E36" s="22" t="s">
        <v>169</v>
      </c>
      <c r="F36" s="27" t="s">
        <v>170</v>
      </c>
      <c r="G36" s="6"/>
      <c r="H36" s="22" t="s">
        <v>192</v>
      </c>
      <c r="I36" s="27" t="s">
        <v>193</v>
      </c>
      <c r="J36" s="6"/>
      <c r="K36" s="22" t="s">
        <v>224</v>
      </c>
      <c r="L36" s="27" t="s">
        <v>225</v>
      </c>
      <c r="M36" s="13"/>
      <c r="N36" s="59" t="s">
        <v>312</v>
      </c>
      <c r="O36" s="66" t="s">
        <v>277</v>
      </c>
      <c r="P36" s="62"/>
      <c r="Q36" s="62"/>
    </row>
    <row r="37" spans="1:17" ht="15.75">
      <c r="A37" s="23" t="s">
        <v>737</v>
      </c>
      <c r="B37"/>
      <c r="C37" s="24" t="s">
        <v>433</v>
      </c>
      <c r="E37" s="22" t="s">
        <v>67</v>
      </c>
      <c r="F37" s="27" t="s">
        <v>68</v>
      </c>
      <c r="G37" s="6"/>
      <c r="H37" s="22" t="s">
        <v>266</v>
      </c>
      <c r="I37" s="27" t="s">
        <v>267</v>
      </c>
      <c r="J37" s="6"/>
      <c r="K37" s="22" t="s">
        <v>250</v>
      </c>
      <c r="L37" s="27" t="s">
        <v>251</v>
      </c>
      <c r="M37" s="13"/>
      <c r="N37" s="59" t="s">
        <v>169</v>
      </c>
      <c r="O37" s="62" t="s">
        <v>170</v>
      </c>
      <c r="P37" s="62"/>
      <c r="Q37" s="62"/>
    </row>
    <row r="38" spans="1:17" ht="15">
      <c r="A38" s="25" t="s">
        <v>636</v>
      </c>
      <c r="B38"/>
      <c r="C38" s="24" t="s">
        <v>434</v>
      </c>
      <c r="E38" s="22" t="s">
        <v>313</v>
      </c>
      <c r="F38" s="28" t="s">
        <v>280</v>
      </c>
      <c r="G38" s="6"/>
      <c r="H38" s="22" t="s">
        <v>359</v>
      </c>
      <c r="I38" s="27">
        <v>679</v>
      </c>
      <c r="J38" s="6"/>
      <c r="K38" s="22" t="s">
        <v>237</v>
      </c>
      <c r="L38" s="27" t="s">
        <v>238</v>
      </c>
      <c r="M38" s="13"/>
      <c r="N38" s="59" t="s">
        <v>67</v>
      </c>
      <c r="O38" s="62" t="s">
        <v>68</v>
      </c>
      <c r="P38" s="66"/>
      <c r="Q38" s="66"/>
    </row>
    <row r="39" spans="2:17" ht="15">
      <c r="B39"/>
      <c r="C39" s="24" t="s">
        <v>435</v>
      </c>
      <c r="E39" s="22" t="s">
        <v>198</v>
      </c>
      <c r="F39" s="27" t="s">
        <v>199</v>
      </c>
      <c r="G39" s="6"/>
      <c r="H39" s="22" t="s">
        <v>360</v>
      </c>
      <c r="I39" s="27">
        <v>671</v>
      </c>
      <c r="J39" s="6"/>
      <c r="K39" s="22" t="s">
        <v>366</v>
      </c>
      <c r="L39" s="27">
        <v>678</v>
      </c>
      <c r="M39" s="13"/>
      <c r="N39" s="59" t="s">
        <v>313</v>
      </c>
      <c r="O39" s="66" t="s">
        <v>280</v>
      </c>
      <c r="P39" s="62"/>
      <c r="Q39" s="62"/>
    </row>
    <row r="40" spans="2:17" ht="15">
      <c r="B40"/>
      <c r="C40" s="24" t="s">
        <v>632</v>
      </c>
      <c r="E40" s="22" t="s">
        <v>354</v>
      </c>
      <c r="F40" s="27">
        <v>663</v>
      </c>
      <c r="G40" s="6"/>
      <c r="H40" s="22" t="s">
        <v>159</v>
      </c>
      <c r="I40" s="27" t="s">
        <v>160</v>
      </c>
      <c r="J40" s="6"/>
      <c r="K40" s="22" t="s">
        <v>111</v>
      </c>
      <c r="L40" s="27" t="s">
        <v>112</v>
      </c>
      <c r="M40" s="13"/>
      <c r="N40" s="59" t="s">
        <v>198</v>
      </c>
      <c r="O40" s="62" t="s">
        <v>199</v>
      </c>
      <c r="P40" s="62"/>
      <c r="Q40" s="66"/>
    </row>
    <row r="41" spans="2:17" ht="15">
      <c r="B41"/>
      <c r="C41" s="24" t="s">
        <v>436</v>
      </c>
      <c r="E41" s="22" t="s">
        <v>314</v>
      </c>
      <c r="F41" s="27" t="s">
        <v>218</v>
      </c>
      <c r="G41" s="6"/>
      <c r="H41" s="22" t="s">
        <v>101</v>
      </c>
      <c r="I41" s="27" t="s">
        <v>102</v>
      </c>
      <c r="J41" s="6"/>
      <c r="K41" s="22" t="s">
        <v>135</v>
      </c>
      <c r="L41" s="27" t="s">
        <v>136</v>
      </c>
      <c r="M41" s="13"/>
      <c r="N41" s="59" t="s">
        <v>354</v>
      </c>
      <c r="O41" s="62">
        <v>663</v>
      </c>
      <c r="P41" s="62"/>
      <c r="Q41" s="62"/>
    </row>
    <row r="42" spans="2:17" ht="15">
      <c r="B42"/>
      <c r="C42" s="24" t="s">
        <v>437</v>
      </c>
      <c r="E42" s="22" t="s">
        <v>315</v>
      </c>
      <c r="F42" s="27" t="s">
        <v>281</v>
      </c>
      <c r="G42" s="6"/>
      <c r="H42" s="22" t="s">
        <v>361</v>
      </c>
      <c r="I42" s="27">
        <v>680</v>
      </c>
      <c r="J42" s="6"/>
      <c r="K42" s="22" t="s">
        <v>368</v>
      </c>
      <c r="L42" s="27">
        <v>673</v>
      </c>
      <c r="M42" s="13"/>
      <c r="N42" s="59" t="s">
        <v>314</v>
      </c>
      <c r="O42" s="62" t="s">
        <v>218</v>
      </c>
      <c r="P42" s="62"/>
      <c r="Q42" s="62"/>
    </row>
    <row r="43" spans="1:17" ht="15.75">
      <c r="A43" s="23" t="s">
        <v>752</v>
      </c>
      <c r="B43"/>
      <c r="C43" s="24" t="s">
        <v>438</v>
      </c>
      <c r="E43" s="22" t="s">
        <v>316</v>
      </c>
      <c r="F43" s="28" t="s">
        <v>282</v>
      </c>
      <c r="G43" s="6"/>
      <c r="H43" s="22" t="s">
        <v>328</v>
      </c>
      <c r="I43" s="28" t="s">
        <v>295</v>
      </c>
      <c r="J43" s="6"/>
      <c r="K43" s="22" t="s">
        <v>188</v>
      </c>
      <c r="L43" s="27" t="s">
        <v>189</v>
      </c>
      <c r="M43" s="13"/>
      <c r="N43" s="59" t="s">
        <v>315</v>
      </c>
      <c r="O43" s="62" t="s">
        <v>281</v>
      </c>
      <c r="P43" s="66"/>
      <c r="Q43" s="62"/>
    </row>
    <row r="44" spans="1:17" ht="15">
      <c r="A44" s="24" t="s">
        <v>755</v>
      </c>
      <c r="B44"/>
      <c r="C44" s="24" t="s">
        <v>439</v>
      </c>
      <c r="E44" s="22" t="s">
        <v>151</v>
      </c>
      <c r="F44" s="27" t="s">
        <v>152</v>
      </c>
      <c r="G44" s="6"/>
      <c r="H44" s="22" t="s">
        <v>212</v>
      </c>
      <c r="I44" s="27" t="s">
        <v>213</v>
      </c>
      <c r="J44" s="6"/>
      <c r="K44" s="22" t="s">
        <v>177</v>
      </c>
      <c r="L44" s="27" t="s">
        <v>178</v>
      </c>
      <c r="M44" s="13"/>
      <c r="N44" s="59" t="s">
        <v>316</v>
      </c>
      <c r="O44" s="66" t="s">
        <v>282</v>
      </c>
      <c r="P44" s="62"/>
      <c r="Q44" s="62"/>
    </row>
    <row r="45" spans="1:17" ht="15">
      <c r="A45" s="24" t="s">
        <v>43</v>
      </c>
      <c r="B45"/>
      <c r="C45" s="24" t="s">
        <v>440</v>
      </c>
      <c r="E45" s="22" t="s">
        <v>317</v>
      </c>
      <c r="F45" s="28" t="s">
        <v>283</v>
      </c>
      <c r="G45" s="6"/>
      <c r="H45" s="22" t="s">
        <v>214</v>
      </c>
      <c r="I45" s="27" t="s">
        <v>215</v>
      </c>
      <c r="J45" s="6"/>
      <c r="K45" s="22" t="s">
        <v>113</v>
      </c>
      <c r="L45" s="27" t="s">
        <v>114</v>
      </c>
      <c r="M45" s="13"/>
      <c r="N45" s="59" t="s">
        <v>151</v>
      </c>
      <c r="O45" s="62" t="s">
        <v>152</v>
      </c>
      <c r="P45" s="66"/>
      <c r="Q45" s="66"/>
    </row>
    <row r="46" spans="1:17" ht="15">
      <c r="A46" s="24" t="s">
        <v>44</v>
      </c>
      <c r="B46"/>
      <c r="C46" s="25" t="s">
        <v>27</v>
      </c>
      <c r="E46" s="22" t="s">
        <v>171</v>
      </c>
      <c r="F46" s="27" t="s">
        <v>172</v>
      </c>
      <c r="G46" s="6"/>
      <c r="H46" s="22" t="s">
        <v>232</v>
      </c>
      <c r="I46" s="27" t="s">
        <v>233</v>
      </c>
      <c r="J46" s="6"/>
      <c r="K46" s="22" t="s">
        <v>115</v>
      </c>
      <c r="L46" s="27" t="s">
        <v>116</v>
      </c>
      <c r="M46" s="13"/>
      <c r="N46" s="59" t="s">
        <v>317</v>
      </c>
      <c r="O46" s="66" t="s">
        <v>283</v>
      </c>
      <c r="P46" s="62"/>
      <c r="Q46" s="62"/>
    </row>
    <row r="47" spans="1:17" ht="15">
      <c r="A47" s="24" t="s">
        <v>45</v>
      </c>
      <c r="B47"/>
      <c r="E47" s="22" t="s">
        <v>285</v>
      </c>
      <c r="F47" s="27" t="s">
        <v>284</v>
      </c>
      <c r="G47" s="6"/>
      <c r="H47" s="22" t="s">
        <v>161</v>
      </c>
      <c r="I47" s="27" t="s">
        <v>162</v>
      </c>
      <c r="J47" s="6"/>
      <c r="K47" s="22" t="s">
        <v>202</v>
      </c>
      <c r="L47" s="27" t="s">
        <v>203</v>
      </c>
      <c r="M47" s="13"/>
      <c r="N47" s="59" t="s">
        <v>171</v>
      </c>
      <c r="O47" s="62" t="s">
        <v>172</v>
      </c>
      <c r="P47" s="62"/>
      <c r="Q47" s="66"/>
    </row>
    <row r="48" spans="1:17" ht="15">
      <c r="A48" s="24" t="s">
        <v>46</v>
      </c>
      <c r="B48"/>
      <c r="E48" s="22" t="s">
        <v>69</v>
      </c>
      <c r="F48" s="27" t="s">
        <v>70</v>
      </c>
      <c r="G48" s="6"/>
      <c r="H48" s="22" t="s">
        <v>329</v>
      </c>
      <c r="I48" s="28" t="s">
        <v>298</v>
      </c>
      <c r="J48" s="6"/>
      <c r="K48" s="22" t="s">
        <v>342</v>
      </c>
      <c r="L48" s="27" t="s">
        <v>306</v>
      </c>
      <c r="M48" s="12"/>
      <c r="N48" s="59" t="s">
        <v>285</v>
      </c>
      <c r="O48" s="62" t="s">
        <v>284</v>
      </c>
      <c r="P48" s="62"/>
      <c r="Q48" s="62"/>
    </row>
    <row r="49" spans="1:17" ht="15.75">
      <c r="A49" s="24" t="s">
        <v>47</v>
      </c>
      <c r="B49"/>
      <c r="C49" s="23" t="s">
        <v>824</v>
      </c>
      <c r="E49" s="92" t="s">
        <v>722</v>
      </c>
      <c r="F49" s="27">
        <v>895</v>
      </c>
      <c r="G49" s="6"/>
      <c r="H49" s="22" t="s">
        <v>332</v>
      </c>
      <c r="I49" s="27" t="s">
        <v>296</v>
      </c>
      <c r="J49" s="6"/>
      <c r="K49" s="22" t="s">
        <v>256</v>
      </c>
      <c r="L49" s="27" t="s">
        <v>257</v>
      </c>
      <c r="M49" s="13"/>
      <c r="N49" s="59" t="s">
        <v>69</v>
      </c>
      <c r="O49" s="62" t="s">
        <v>70</v>
      </c>
      <c r="P49" s="62"/>
      <c r="Q49" s="62"/>
    </row>
    <row r="50" spans="1:17" ht="15">
      <c r="A50" s="24" t="s">
        <v>48</v>
      </c>
      <c r="B50"/>
      <c r="C50" s="24" t="s">
        <v>684</v>
      </c>
      <c r="E50" s="22" t="s">
        <v>210</v>
      </c>
      <c r="F50" s="27" t="s">
        <v>211</v>
      </c>
      <c r="G50" s="6"/>
      <c r="H50" s="22" t="s">
        <v>330</v>
      </c>
      <c r="I50" s="28" t="s">
        <v>297</v>
      </c>
      <c r="J50" s="6"/>
      <c r="K50" s="92" t="s">
        <v>721</v>
      </c>
      <c r="L50" s="27">
        <v>896</v>
      </c>
      <c r="M50" s="13"/>
      <c r="N50" s="59" t="s">
        <v>724</v>
      </c>
      <c r="O50" s="59">
        <v>895</v>
      </c>
      <c r="P50" s="66"/>
      <c r="Q50" s="62"/>
    </row>
    <row r="51" spans="1:17" ht="15">
      <c r="A51" s="24" t="s">
        <v>49</v>
      </c>
      <c r="C51" s="24" t="s">
        <v>685</v>
      </c>
      <c r="E51" s="22" t="s">
        <v>318</v>
      </c>
      <c r="F51" s="28" t="s">
        <v>286</v>
      </c>
      <c r="G51" s="6"/>
      <c r="H51" s="22" t="s">
        <v>333</v>
      </c>
      <c r="I51" s="27" t="s">
        <v>222</v>
      </c>
      <c r="J51" s="6"/>
      <c r="K51" s="22" t="s">
        <v>345</v>
      </c>
      <c r="L51" s="28" t="s">
        <v>307</v>
      </c>
      <c r="M51" s="12"/>
      <c r="N51" s="59" t="s">
        <v>210</v>
      </c>
      <c r="O51" s="62" t="s">
        <v>211</v>
      </c>
      <c r="P51" s="62"/>
      <c r="Q51" s="62"/>
    </row>
    <row r="52" spans="1:17" ht="15">
      <c r="A52" s="24" t="s">
        <v>50</v>
      </c>
      <c r="C52" s="24" t="s">
        <v>686</v>
      </c>
      <c r="E52" s="22" t="s">
        <v>71</v>
      </c>
      <c r="F52" s="27" t="s">
        <v>72</v>
      </c>
      <c r="G52" s="6"/>
      <c r="H52" s="22" t="s">
        <v>331</v>
      </c>
      <c r="I52" s="28" t="s">
        <v>299</v>
      </c>
      <c r="J52" s="6"/>
      <c r="K52" s="22" t="s">
        <v>117</v>
      </c>
      <c r="L52" s="27" t="s">
        <v>118</v>
      </c>
      <c r="M52" s="13"/>
      <c r="N52" s="59" t="s">
        <v>318</v>
      </c>
      <c r="O52" s="66" t="s">
        <v>286</v>
      </c>
      <c r="P52" s="66"/>
      <c r="Q52" s="62"/>
    </row>
    <row r="53" spans="1:17" ht="15">
      <c r="A53" s="25" t="s">
        <v>51</v>
      </c>
      <c r="B53"/>
      <c r="C53" s="24" t="s">
        <v>687</v>
      </c>
      <c r="E53" s="22" t="s">
        <v>319</v>
      </c>
      <c r="F53" s="28" t="s">
        <v>287</v>
      </c>
      <c r="G53" s="6"/>
      <c r="H53" s="22" t="s">
        <v>125</v>
      </c>
      <c r="I53" s="27" t="s">
        <v>126</v>
      </c>
      <c r="J53" s="6"/>
      <c r="K53" s="22" t="s">
        <v>137</v>
      </c>
      <c r="L53" s="27" t="s">
        <v>138</v>
      </c>
      <c r="M53" s="13"/>
      <c r="N53" s="59" t="s">
        <v>71</v>
      </c>
      <c r="O53" s="62" t="s">
        <v>72</v>
      </c>
      <c r="P53" s="62"/>
      <c r="Q53" s="62"/>
    </row>
    <row r="54" spans="2:17" ht="15">
      <c r="B54"/>
      <c r="C54" s="24" t="s">
        <v>822</v>
      </c>
      <c r="E54" s="22" t="s">
        <v>355</v>
      </c>
      <c r="F54" s="27">
        <v>664</v>
      </c>
      <c r="G54" s="6"/>
      <c r="H54" s="22" t="s">
        <v>334</v>
      </c>
      <c r="I54" s="27" t="s">
        <v>300</v>
      </c>
      <c r="J54" s="6"/>
      <c r="K54" s="22" t="s">
        <v>346</v>
      </c>
      <c r="L54" s="28" t="s">
        <v>308</v>
      </c>
      <c r="M54" s="13"/>
      <c r="N54" s="59" t="s">
        <v>319</v>
      </c>
      <c r="O54" s="66" t="s">
        <v>287</v>
      </c>
      <c r="P54" s="62"/>
      <c r="Q54" s="62"/>
    </row>
    <row r="55" spans="2:17" ht="15">
      <c r="B55"/>
      <c r="C55" s="135" t="s">
        <v>823</v>
      </c>
      <c r="E55" s="22" t="s">
        <v>157</v>
      </c>
      <c r="F55" s="27" t="s">
        <v>158</v>
      </c>
      <c r="G55" s="6"/>
      <c r="H55" s="22" t="s">
        <v>362</v>
      </c>
      <c r="I55" s="27">
        <v>668</v>
      </c>
      <c r="J55" s="6"/>
      <c r="K55" s="22" t="s">
        <v>262</v>
      </c>
      <c r="L55" s="27" t="s">
        <v>263</v>
      </c>
      <c r="M55" s="13"/>
      <c r="N55" s="59" t="s">
        <v>355</v>
      </c>
      <c r="O55" s="62">
        <v>664</v>
      </c>
      <c r="P55" s="62"/>
      <c r="Q55" s="62"/>
    </row>
    <row r="56" spans="2:17" ht="15">
      <c r="B56"/>
      <c r="C56" s="135" t="s">
        <v>828</v>
      </c>
      <c r="E56" s="22" t="s">
        <v>320</v>
      </c>
      <c r="F56" s="27" t="s">
        <v>288</v>
      </c>
      <c r="G56" s="6"/>
      <c r="H56" s="22" t="s">
        <v>335</v>
      </c>
      <c r="I56" s="27" t="s">
        <v>245</v>
      </c>
      <c r="J56" s="6"/>
      <c r="K56" s="22" t="s">
        <v>147</v>
      </c>
      <c r="L56" s="27" t="s">
        <v>148</v>
      </c>
      <c r="M56" s="13"/>
      <c r="N56" s="59" t="s">
        <v>157</v>
      </c>
      <c r="O56" s="62" t="s">
        <v>158</v>
      </c>
      <c r="P56" s="62"/>
      <c r="Q56" s="62"/>
    </row>
    <row r="57" spans="2:17" ht="15">
      <c r="B57"/>
      <c r="C57" s="25" t="s">
        <v>688</v>
      </c>
      <c r="E57" s="22" t="s">
        <v>73</v>
      </c>
      <c r="F57" s="27" t="s">
        <v>74</v>
      </c>
      <c r="G57" s="6"/>
      <c r="H57" s="22" t="s">
        <v>336</v>
      </c>
      <c r="I57" s="27" t="s">
        <v>236</v>
      </c>
      <c r="J57" s="6"/>
      <c r="K57" s="22" t="s">
        <v>264</v>
      </c>
      <c r="L57" s="27" t="s">
        <v>265</v>
      </c>
      <c r="M57" s="13"/>
      <c r="N57" s="59" t="s">
        <v>320</v>
      </c>
      <c r="O57" s="62" t="s">
        <v>288</v>
      </c>
      <c r="P57" s="62"/>
      <c r="Q57" s="62"/>
    </row>
    <row r="58" spans="1:17" ht="15.75">
      <c r="A58" s="23" t="s">
        <v>819</v>
      </c>
      <c r="E58" s="22" t="s">
        <v>356</v>
      </c>
      <c r="F58" s="27">
        <v>661</v>
      </c>
      <c r="G58" s="6"/>
      <c r="H58" s="22" t="s">
        <v>241</v>
      </c>
      <c r="I58" s="27" t="s">
        <v>242</v>
      </c>
      <c r="J58" s="6"/>
      <c r="K58" s="22" t="s">
        <v>343</v>
      </c>
      <c r="L58" s="27" t="s">
        <v>179</v>
      </c>
      <c r="M58" s="13"/>
      <c r="N58" s="59" t="s">
        <v>73</v>
      </c>
      <c r="O58" s="62" t="s">
        <v>74</v>
      </c>
      <c r="P58" s="62"/>
      <c r="Q58" s="62"/>
    </row>
    <row r="59" spans="1:17" ht="15.75">
      <c r="A59" s="91"/>
      <c r="E59" s="22" t="s">
        <v>75</v>
      </c>
      <c r="F59" s="27" t="s">
        <v>76</v>
      </c>
      <c r="G59" s="6"/>
      <c r="H59" s="22" t="s">
        <v>270</v>
      </c>
      <c r="I59" s="27" t="s">
        <v>271</v>
      </c>
      <c r="J59" s="6"/>
      <c r="K59" s="22" t="s">
        <v>344</v>
      </c>
      <c r="L59" s="27" t="s">
        <v>309</v>
      </c>
      <c r="M59" s="13"/>
      <c r="N59" s="59" t="s">
        <v>741</v>
      </c>
      <c r="O59" s="62">
        <v>706</v>
      </c>
      <c r="P59" s="62"/>
      <c r="Q59" s="66"/>
    </row>
    <row r="60" spans="1:17" ht="15.75">
      <c r="A60" s="91"/>
      <c r="E60" s="22" t="s">
        <v>200</v>
      </c>
      <c r="F60" s="27" t="s">
        <v>201</v>
      </c>
      <c r="G60" s="6"/>
      <c r="H60" s="22" t="s">
        <v>363</v>
      </c>
      <c r="I60" s="27">
        <v>666</v>
      </c>
      <c r="J60" s="6"/>
      <c r="K60" s="22" t="s">
        <v>367</v>
      </c>
      <c r="L60" s="27">
        <v>665</v>
      </c>
      <c r="M60" s="13"/>
      <c r="N60" s="59" t="s">
        <v>356</v>
      </c>
      <c r="O60" s="62">
        <v>661</v>
      </c>
      <c r="P60" s="62"/>
      <c r="Q60" s="62"/>
    </row>
    <row r="61" spans="1:19" ht="15">
      <c r="A61" s="24" t="s">
        <v>459</v>
      </c>
      <c r="E61" s="29" t="s">
        <v>77</v>
      </c>
      <c r="F61" s="30" t="s">
        <v>78</v>
      </c>
      <c r="G61" s="6"/>
      <c r="H61" s="29" t="s">
        <v>258</v>
      </c>
      <c r="I61" s="30" t="s">
        <v>259</v>
      </c>
      <c r="J61" s="6"/>
      <c r="K61" s="29" t="s">
        <v>216</v>
      </c>
      <c r="L61" s="30" t="s">
        <v>217</v>
      </c>
      <c r="M61" s="13"/>
      <c r="N61" s="59" t="s">
        <v>75</v>
      </c>
      <c r="O61" s="62" t="s">
        <v>76</v>
      </c>
      <c r="P61" s="62"/>
      <c r="Q61" s="67"/>
      <c r="R61" s="68"/>
      <c r="S61" s="68"/>
    </row>
    <row r="62" spans="1:17" ht="15">
      <c r="A62" s="24" t="s">
        <v>460</v>
      </c>
      <c r="G62" s="6"/>
      <c r="J62" s="6"/>
      <c r="M62" s="13"/>
      <c r="N62" s="59" t="s">
        <v>200</v>
      </c>
      <c r="O62" s="62" t="s">
        <v>201</v>
      </c>
      <c r="P62" s="62"/>
      <c r="Q62" s="62"/>
    </row>
    <row r="63" spans="1:17" ht="15">
      <c r="A63" s="25" t="s">
        <v>27</v>
      </c>
      <c r="G63" s="6"/>
      <c r="J63" s="6"/>
      <c r="M63" s="13"/>
      <c r="N63" s="59" t="s">
        <v>77</v>
      </c>
      <c r="O63" s="62" t="s">
        <v>78</v>
      </c>
      <c r="P63" s="66"/>
      <c r="Q63" s="62"/>
    </row>
    <row r="64" spans="5:17" ht="15">
      <c r="E64" s="46"/>
      <c r="F64" s="46"/>
      <c r="M64" s="13"/>
      <c r="N64" s="59" t="s">
        <v>321</v>
      </c>
      <c r="O64" s="66" t="s">
        <v>289</v>
      </c>
      <c r="P64" s="62"/>
      <c r="Q64" s="62"/>
    </row>
    <row r="65" spans="3:17" ht="15">
      <c r="C65" s="46"/>
      <c r="M65" s="13"/>
      <c r="N65" s="59" t="s">
        <v>79</v>
      </c>
      <c r="O65" s="62" t="s">
        <v>80</v>
      </c>
      <c r="P65" s="62"/>
      <c r="Q65" s="66"/>
    </row>
    <row r="66" spans="1:22" s="15" customFormat="1" ht="18" customHeight="1">
      <c r="A66" s="47" t="str">
        <f>Copyright</f>
        <v>© Copyright CES January 2024.  All rights reserved.</v>
      </c>
      <c r="B66" s="46"/>
      <c r="C66"/>
      <c r="D66" s="46"/>
      <c r="E66"/>
      <c r="F66"/>
      <c r="G66" s="46"/>
      <c r="H66" s="46"/>
      <c r="I66" s="46"/>
      <c r="J66" s="18"/>
      <c r="K66"/>
      <c r="L66"/>
      <c r="M66" s="18"/>
      <c r="N66" s="59" t="s">
        <v>81</v>
      </c>
      <c r="O66" s="62">
        <v>310</v>
      </c>
      <c r="P66" s="67"/>
      <c r="Q66" s="66"/>
      <c r="R66" s="59"/>
      <c r="S66" s="59"/>
      <c r="T66" s="68"/>
      <c r="U66" s="59"/>
      <c r="V66" s="59"/>
    </row>
    <row r="67" spans="13:17" ht="15">
      <c r="M67" s="13"/>
      <c r="N67" s="59" t="s">
        <v>190</v>
      </c>
      <c r="O67" s="62" t="s">
        <v>191</v>
      </c>
      <c r="P67" s="62"/>
      <c r="Q67" s="62"/>
    </row>
    <row r="68" spans="13:22" ht="15">
      <c r="M68" s="13"/>
      <c r="N68" s="59" t="s">
        <v>83</v>
      </c>
      <c r="O68" s="62" t="s">
        <v>84</v>
      </c>
      <c r="P68" s="62"/>
      <c r="Q68" s="62"/>
      <c r="U68" s="68"/>
      <c r="V68" s="68"/>
    </row>
    <row r="69" spans="13:17" ht="15">
      <c r="M69" s="13"/>
      <c r="N69" s="59" t="s">
        <v>322</v>
      </c>
      <c r="O69" s="62" t="s">
        <v>223</v>
      </c>
      <c r="P69" s="62"/>
      <c r="Q69" s="62"/>
    </row>
    <row r="70" spans="13:17" ht="15">
      <c r="M70" s="13"/>
      <c r="N70" s="59" t="s">
        <v>730</v>
      </c>
      <c r="O70" s="66" t="s">
        <v>290</v>
      </c>
      <c r="P70" s="66"/>
      <c r="Q70" s="62"/>
    </row>
    <row r="71" spans="13:17" ht="15">
      <c r="M71" s="13"/>
      <c r="N71" s="59" t="s">
        <v>85</v>
      </c>
      <c r="O71" s="62" t="s">
        <v>86</v>
      </c>
      <c r="P71" s="62"/>
      <c r="Q71" s="62"/>
    </row>
    <row r="72" spans="13:17" ht="15">
      <c r="M72" s="13"/>
      <c r="N72" s="59" t="s">
        <v>87</v>
      </c>
      <c r="O72" s="62" t="s">
        <v>88</v>
      </c>
      <c r="P72" s="62"/>
      <c r="Q72" s="62"/>
    </row>
    <row r="73" spans="13:17" ht="15">
      <c r="M73" s="13"/>
      <c r="N73" s="59" t="s">
        <v>357</v>
      </c>
      <c r="O73" s="62">
        <v>660</v>
      </c>
      <c r="P73" s="62"/>
      <c r="Q73" s="62"/>
    </row>
    <row r="74" spans="13:17" ht="15">
      <c r="M74" s="13"/>
      <c r="N74" s="59" t="s">
        <v>742</v>
      </c>
      <c r="O74" s="62">
        <v>705</v>
      </c>
      <c r="P74" s="62"/>
      <c r="Q74" s="62"/>
    </row>
    <row r="75" spans="13:17" ht="15">
      <c r="M75" s="13"/>
      <c r="N75" s="59" t="s">
        <v>274</v>
      </c>
      <c r="O75" s="62" t="s">
        <v>275</v>
      </c>
      <c r="P75" s="62"/>
      <c r="Q75" s="66"/>
    </row>
    <row r="76" spans="13:17" ht="15">
      <c r="M76" s="13"/>
      <c r="N76" s="59" t="s">
        <v>278</v>
      </c>
      <c r="O76" s="62" t="s">
        <v>279</v>
      </c>
      <c r="P76" s="62"/>
      <c r="Q76" s="62"/>
    </row>
    <row r="77" spans="13:17" ht="15">
      <c r="M77" s="13"/>
      <c r="N77" s="59" t="s">
        <v>89</v>
      </c>
      <c r="O77" s="62" t="s">
        <v>90</v>
      </c>
      <c r="P77" s="62"/>
      <c r="Q77" s="62"/>
    </row>
    <row r="78" spans="13:17" ht="15">
      <c r="M78" s="13"/>
      <c r="N78" s="59" t="s">
        <v>740</v>
      </c>
      <c r="O78" s="62">
        <v>707</v>
      </c>
      <c r="P78" s="62"/>
      <c r="Q78" s="62"/>
    </row>
    <row r="79" spans="13:17" ht="15">
      <c r="M79" s="13"/>
      <c r="N79" s="59" t="s">
        <v>91</v>
      </c>
      <c r="O79" s="62" t="s">
        <v>92</v>
      </c>
      <c r="P79" s="62"/>
      <c r="Q79" s="62"/>
    </row>
    <row r="80" spans="13:17" ht="15">
      <c r="M80" s="13"/>
      <c r="N80" s="59" t="s">
        <v>323</v>
      </c>
      <c r="O80" s="66" t="s">
        <v>291</v>
      </c>
      <c r="P80" s="66"/>
      <c r="Q80" s="62"/>
    </row>
    <row r="81" spans="13:17" ht="15">
      <c r="M81" s="13"/>
      <c r="N81" s="59" t="s">
        <v>208</v>
      </c>
      <c r="O81" s="62" t="s">
        <v>209</v>
      </c>
      <c r="P81" s="62"/>
      <c r="Q81" s="62"/>
    </row>
    <row r="82" spans="13:17" ht="15">
      <c r="M82" s="13"/>
      <c r="N82" s="59" t="s">
        <v>93</v>
      </c>
      <c r="O82" s="62" t="s">
        <v>94</v>
      </c>
      <c r="P82" s="62"/>
      <c r="Q82" s="62"/>
    </row>
    <row r="83" spans="13:17" ht="15">
      <c r="M83" s="13"/>
      <c r="N83" s="59" t="s">
        <v>184</v>
      </c>
      <c r="O83" s="62" t="s">
        <v>185</v>
      </c>
      <c r="P83" s="62"/>
      <c r="Q83" s="62"/>
    </row>
    <row r="84" spans="13:17" ht="15">
      <c r="M84" s="13"/>
      <c r="N84" s="59" t="s">
        <v>139</v>
      </c>
      <c r="O84" s="62" t="s">
        <v>140</v>
      </c>
      <c r="P84" s="62"/>
      <c r="Q84" s="66"/>
    </row>
    <row r="85" spans="13:17" ht="15">
      <c r="M85" s="13"/>
      <c r="N85" s="59" t="s">
        <v>95</v>
      </c>
      <c r="O85" s="62" t="s">
        <v>96</v>
      </c>
      <c r="P85" s="62"/>
      <c r="Q85" s="62"/>
    </row>
    <row r="86" spans="13:17" ht="15">
      <c r="M86" s="13"/>
      <c r="N86" s="59" t="s">
        <v>324</v>
      </c>
      <c r="O86" s="62" t="s">
        <v>292</v>
      </c>
      <c r="P86" s="62"/>
      <c r="Q86" s="62"/>
    </row>
    <row r="87" spans="13:17" ht="15">
      <c r="M87" s="13"/>
      <c r="N87" s="59" t="s">
        <v>186</v>
      </c>
      <c r="O87" s="62" t="s">
        <v>187</v>
      </c>
      <c r="P87" s="62"/>
      <c r="Q87" s="62"/>
    </row>
    <row r="88" spans="13:17" ht="15">
      <c r="M88" s="12"/>
      <c r="N88" s="59" t="s">
        <v>325</v>
      </c>
      <c r="O88" s="62" t="s">
        <v>219</v>
      </c>
      <c r="P88" s="62"/>
      <c r="Q88" s="62"/>
    </row>
    <row r="89" spans="13:17" ht="15">
      <c r="M89" s="13"/>
      <c r="N89" s="59" t="s">
        <v>326</v>
      </c>
      <c r="O89" s="66" t="s">
        <v>293</v>
      </c>
      <c r="P89" s="66"/>
      <c r="Q89" s="62"/>
    </row>
    <row r="90" spans="13:17" ht="15">
      <c r="M90" s="13"/>
      <c r="N90" s="59" t="s">
        <v>97</v>
      </c>
      <c r="O90" s="62" t="s">
        <v>98</v>
      </c>
      <c r="P90" s="62"/>
      <c r="Q90" s="62"/>
    </row>
    <row r="91" spans="13:17" ht="15">
      <c r="M91" s="12"/>
      <c r="N91" s="59" t="s">
        <v>327</v>
      </c>
      <c r="O91" s="62" t="s">
        <v>294</v>
      </c>
      <c r="P91" s="62"/>
      <c r="Q91" s="62"/>
    </row>
    <row r="92" spans="13:17" ht="15">
      <c r="M92" s="13"/>
      <c r="N92" s="59" t="s">
        <v>141</v>
      </c>
      <c r="O92" s="62" t="s">
        <v>142</v>
      </c>
      <c r="P92" s="62"/>
      <c r="Q92" s="62"/>
    </row>
    <row r="93" spans="13:17" ht="15">
      <c r="M93" s="13"/>
      <c r="N93" s="59" t="s">
        <v>246</v>
      </c>
      <c r="O93" s="62" t="s">
        <v>247</v>
      </c>
      <c r="P93" s="62"/>
      <c r="Q93" s="62"/>
    </row>
    <row r="94" spans="13:17" ht="15">
      <c r="M94" s="13"/>
      <c r="N94" s="59" t="s">
        <v>123</v>
      </c>
      <c r="O94" s="62" t="s">
        <v>124</v>
      </c>
      <c r="P94" s="62"/>
      <c r="Q94" s="62"/>
    </row>
    <row r="95" spans="13:17" ht="15">
      <c r="M95" s="13"/>
      <c r="N95" s="59" t="s">
        <v>252</v>
      </c>
      <c r="O95" s="62" t="s">
        <v>253</v>
      </c>
      <c r="P95" s="62"/>
      <c r="Q95" s="62"/>
    </row>
    <row r="96" spans="13:17" ht="15">
      <c r="M96" s="13"/>
      <c r="N96" s="59" t="s">
        <v>358</v>
      </c>
      <c r="O96" s="62">
        <v>675</v>
      </c>
      <c r="P96" s="62"/>
      <c r="Q96" s="62"/>
    </row>
    <row r="97" spans="13:17" ht="15">
      <c r="M97" s="13"/>
      <c r="N97" s="59" t="s">
        <v>99</v>
      </c>
      <c r="O97" s="62" t="s">
        <v>100</v>
      </c>
      <c r="P97" s="62"/>
      <c r="Q97" s="62"/>
    </row>
    <row r="98" spans="13:17" ht="15">
      <c r="M98" s="13"/>
      <c r="N98" s="59" t="s">
        <v>192</v>
      </c>
      <c r="O98" s="62" t="s">
        <v>193</v>
      </c>
      <c r="P98" s="62"/>
      <c r="Q98" s="62"/>
    </row>
    <row r="99" spans="14:17" ht="15">
      <c r="N99" s="59" t="s">
        <v>266</v>
      </c>
      <c r="O99" s="62" t="s">
        <v>267</v>
      </c>
      <c r="P99" s="62"/>
      <c r="Q99" s="62"/>
    </row>
    <row r="100" spans="14:17" ht="15">
      <c r="N100" s="59" t="s">
        <v>359</v>
      </c>
      <c r="O100" s="62">
        <v>679</v>
      </c>
      <c r="P100" s="62"/>
      <c r="Q100" s="66"/>
    </row>
    <row r="101" spans="14:17" ht="15">
      <c r="N101" s="59" t="s">
        <v>360</v>
      </c>
      <c r="O101" s="62">
        <v>671</v>
      </c>
      <c r="P101" s="62"/>
      <c r="Q101" s="62"/>
    </row>
    <row r="102" spans="14:17" ht="15">
      <c r="N102" s="59" t="s">
        <v>159</v>
      </c>
      <c r="O102" s="62" t="s">
        <v>160</v>
      </c>
      <c r="P102" s="62"/>
      <c r="Q102" s="62"/>
    </row>
    <row r="103" spans="14:17" ht="15">
      <c r="N103" s="59" t="s">
        <v>101</v>
      </c>
      <c r="O103" s="62" t="s">
        <v>102</v>
      </c>
      <c r="P103" s="62"/>
      <c r="Q103" s="62"/>
    </row>
    <row r="104" spans="14:17" ht="15">
      <c r="N104" s="59" t="s">
        <v>361</v>
      </c>
      <c r="O104" s="62">
        <v>680</v>
      </c>
      <c r="P104" s="62"/>
      <c r="Q104" s="62"/>
    </row>
    <row r="105" spans="14:17" ht="15">
      <c r="N105" s="59" t="s">
        <v>328</v>
      </c>
      <c r="O105" s="66" t="s">
        <v>295</v>
      </c>
      <c r="P105" s="66"/>
      <c r="Q105" s="66"/>
    </row>
    <row r="106" spans="14:17" ht="15">
      <c r="N106" s="59" t="s">
        <v>212</v>
      </c>
      <c r="O106" s="62" t="s">
        <v>213</v>
      </c>
      <c r="P106" s="62"/>
      <c r="Q106" s="62"/>
    </row>
    <row r="107" spans="14:17" ht="15">
      <c r="N107" s="59" t="s">
        <v>214</v>
      </c>
      <c r="O107" s="62" t="s">
        <v>215</v>
      </c>
      <c r="P107" s="62"/>
      <c r="Q107" s="66"/>
    </row>
    <row r="108" spans="14:17" ht="15">
      <c r="N108" s="59" t="s">
        <v>232</v>
      </c>
      <c r="O108" s="62" t="s">
        <v>233</v>
      </c>
      <c r="P108" s="62"/>
      <c r="Q108" s="62"/>
    </row>
    <row r="109" spans="14:17" ht="15">
      <c r="N109" s="59" t="s">
        <v>161</v>
      </c>
      <c r="O109" s="62" t="s">
        <v>162</v>
      </c>
      <c r="P109" s="62"/>
      <c r="Q109" s="66"/>
    </row>
    <row r="110" spans="14:17" ht="15">
      <c r="N110" s="59" t="s">
        <v>329</v>
      </c>
      <c r="O110" s="66" t="s">
        <v>298</v>
      </c>
      <c r="P110" s="66"/>
      <c r="Q110" s="62"/>
    </row>
    <row r="111" spans="14:17" ht="15">
      <c r="N111" s="59" t="s">
        <v>332</v>
      </c>
      <c r="O111" s="62" t="s">
        <v>296</v>
      </c>
      <c r="P111" s="62"/>
      <c r="Q111" s="62"/>
    </row>
    <row r="112" spans="14:17" ht="15">
      <c r="N112" s="59" t="s">
        <v>330</v>
      </c>
      <c r="O112" s="66" t="s">
        <v>297</v>
      </c>
      <c r="P112" s="66"/>
      <c r="Q112" s="62"/>
    </row>
    <row r="113" spans="14:17" ht="15">
      <c r="N113" s="59" t="s">
        <v>333</v>
      </c>
      <c r="O113" s="62" t="s">
        <v>222</v>
      </c>
      <c r="P113" s="62"/>
      <c r="Q113" s="62"/>
    </row>
    <row r="114" spans="14:17" ht="15">
      <c r="N114" s="59" t="s">
        <v>331</v>
      </c>
      <c r="O114" s="66" t="s">
        <v>299</v>
      </c>
      <c r="P114" s="66"/>
      <c r="Q114" s="62"/>
    </row>
    <row r="115" spans="14:17" ht="15">
      <c r="N115" s="59" t="s">
        <v>125</v>
      </c>
      <c r="O115" s="62" t="s">
        <v>126</v>
      </c>
      <c r="P115" s="62"/>
      <c r="Q115" s="62"/>
    </row>
    <row r="116" spans="14:17" ht="15">
      <c r="N116" s="59" t="s">
        <v>334</v>
      </c>
      <c r="O116" s="62" t="s">
        <v>300</v>
      </c>
      <c r="P116" s="62"/>
      <c r="Q116" s="62"/>
    </row>
    <row r="117" spans="14:17" ht="15">
      <c r="N117" s="59" t="s">
        <v>362</v>
      </c>
      <c r="O117" s="62">
        <v>668</v>
      </c>
      <c r="P117" s="62"/>
      <c r="Q117" s="62"/>
    </row>
    <row r="118" spans="14:17" ht="15">
      <c r="N118" s="59" t="s">
        <v>335</v>
      </c>
      <c r="O118" s="62" t="s">
        <v>245</v>
      </c>
      <c r="P118" s="62"/>
      <c r="Q118" s="62"/>
    </row>
    <row r="119" spans="14:17" ht="15">
      <c r="N119" s="59" t="s">
        <v>336</v>
      </c>
      <c r="O119" s="62" t="s">
        <v>236</v>
      </c>
      <c r="P119" s="62"/>
      <c r="Q119" s="62"/>
    </row>
    <row r="120" spans="14:17" ht="15">
      <c r="N120" s="59" t="s">
        <v>241</v>
      </c>
      <c r="O120" s="62" t="s">
        <v>242</v>
      </c>
      <c r="P120" s="62"/>
      <c r="Q120" s="62"/>
    </row>
    <row r="121" spans="14:17" ht="15">
      <c r="N121" s="59" t="s">
        <v>270</v>
      </c>
      <c r="O121" s="62" t="s">
        <v>271</v>
      </c>
      <c r="P121" s="62"/>
      <c r="Q121" s="62"/>
    </row>
    <row r="122" spans="14:17" ht="15">
      <c r="N122" s="59" t="s">
        <v>363</v>
      </c>
      <c r="O122" s="62">
        <v>666</v>
      </c>
      <c r="P122" s="62"/>
      <c r="Q122" s="62"/>
    </row>
    <row r="123" spans="14:17" ht="15">
      <c r="N123" s="59" t="s">
        <v>258</v>
      </c>
      <c r="O123" s="62" t="s">
        <v>259</v>
      </c>
      <c r="P123" s="62"/>
      <c r="Q123" s="62"/>
    </row>
    <row r="124" spans="14:17" ht="15">
      <c r="N124" s="59" t="s">
        <v>103</v>
      </c>
      <c r="O124" s="62" t="s">
        <v>104</v>
      </c>
      <c r="P124" s="62"/>
      <c r="Q124" s="62"/>
    </row>
    <row r="125" spans="14:17" ht="15">
      <c r="N125" s="59" t="s">
        <v>194</v>
      </c>
      <c r="O125" s="62" t="s">
        <v>195</v>
      </c>
      <c r="P125" s="62"/>
      <c r="Q125" s="62"/>
    </row>
    <row r="126" spans="14:17" ht="15">
      <c r="N126" s="59" t="s">
        <v>364</v>
      </c>
      <c r="O126" s="62">
        <v>674</v>
      </c>
      <c r="P126" s="62"/>
      <c r="Q126" s="62"/>
    </row>
    <row r="127" spans="14:17" ht="15">
      <c r="N127" s="59" t="s">
        <v>105</v>
      </c>
      <c r="O127" s="62" t="s">
        <v>106</v>
      </c>
      <c r="P127" s="62"/>
      <c r="Q127" s="62"/>
    </row>
    <row r="128" spans="14:17" ht="15">
      <c r="N128" s="59" t="s">
        <v>127</v>
      </c>
      <c r="O128" s="62" t="s">
        <v>128</v>
      </c>
      <c r="P128" s="62"/>
      <c r="Q128" s="62"/>
    </row>
    <row r="129" spans="14:17" ht="15">
      <c r="N129" s="59" t="s">
        <v>153</v>
      </c>
      <c r="O129" s="62" t="s">
        <v>154</v>
      </c>
      <c r="P129" s="62"/>
      <c r="Q129" s="62"/>
    </row>
    <row r="130" spans="14:17" ht="15">
      <c r="N130" s="59" t="s">
        <v>220</v>
      </c>
      <c r="O130" s="62" t="s">
        <v>221</v>
      </c>
      <c r="P130" s="62"/>
      <c r="Q130" s="66"/>
    </row>
    <row r="131" spans="14:17" ht="15">
      <c r="N131" s="59" t="s">
        <v>129</v>
      </c>
      <c r="O131" s="62" t="s">
        <v>130</v>
      </c>
      <c r="P131" s="62"/>
      <c r="Q131" s="62"/>
    </row>
    <row r="132" spans="14:17" ht="15">
      <c r="N132" s="59" t="s">
        <v>173</v>
      </c>
      <c r="O132" s="62" t="s">
        <v>174</v>
      </c>
      <c r="P132" s="62"/>
      <c r="Q132" s="62"/>
    </row>
    <row r="133" spans="14:17" ht="15">
      <c r="N133" s="59" t="s">
        <v>145</v>
      </c>
      <c r="O133" s="62" t="s">
        <v>146</v>
      </c>
      <c r="P133" s="62"/>
      <c r="Q133" s="66"/>
    </row>
    <row r="134" spans="14:17" ht="15">
      <c r="N134" s="59" t="s">
        <v>155</v>
      </c>
      <c r="O134" s="62" t="s">
        <v>156</v>
      </c>
      <c r="P134" s="62"/>
      <c r="Q134" s="62"/>
    </row>
    <row r="135" spans="14:17" ht="15">
      <c r="N135" s="59" t="s">
        <v>337</v>
      </c>
      <c r="O135" s="66" t="s">
        <v>301</v>
      </c>
      <c r="P135" s="66"/>
      <c r="Q135" s="62"/>
    </row>
    <row r="136" spans="14:17" ht="15">
      <c r="N136" s="59" t="s">
        <v>260</v>
      </c>
      <c r="O136" s="62" t="s">
        <v>261</v>
      </c>
      <c r="P136" s="62"/>
      <c r="Q136" s="62"/>
    </row>
    <row r="137" spans="14:17" ht="15">
      <c r="N137" s="59" t="s">
        <v>175</v>
      </c>
      <c r="O137" s="62" t="s">
        <v>176</v>
      </c>
      <c r="P137" s="62"/>
      <c r="Q137" s="62"/>
    </row>
    <row r="138" spans="14:17" ht="15">
      <c r="N138" s="59" t="s">
        <v>338</v>
      </c>
      <c r="O138" s="66" t="s">
        <v>302</v>
      </c>
      <c r="P138" s="66"/>
      <c r="Q138" s="62"/>
    </row>
    <row r="139" spans="14:17" ht="15">
      <c r="N139" s="59" t="s">
        <v>234</v>
      </c>
      <c r="O139" s="62" t="s">
        <v>235</v>
      </c>
      <c r="P139" s="62"/>
      <c r="Q139" s="62"/>
    </row>
    <row r="140" spans="14:17" ht="15">
      <c r="N140" s="59" t="s">
        <v>163</v>
      </c>
      <c r="O140" s="62" t="s">
        <v>164</v>
      </c>
      <c r="P140" s="62"/>
      <c r="Q140" s="62"/>
    </row>
    <row r="141" spans="14:17" ht="15">
      <c r="N141" s="59" t="s">
        <v>272</v>
      </c>
      <c r="O141" s="62" t="s">
        <v>273</v>
      </c>
      <c r="P141" s="62"/>
      <c r="Q141" s="62"/>
    </row>
    <row r="142" spans="14:17" ht="15">
      <c r="N142" s="59" t="s">
        <v>248</v>
      </c>
      <c r="O142" s="62" t="s">
        <v>249</v>
      </c>
      <c r="P142" s="62"/>
      <c r="Q142" s="62"/>
    </row>
    <row r="143" spans="14:17" ht="15">
      <c r="N143" s="59" t="s">
        <v>107</v>
      </c>
      <c r="O143" s="62" t="s">
        <v>108</v>
      </c>
      <c r="P143" s="62"/>
      <c r="Q143" s="62"/>
    </row>
    <row r="144" spans="14:17" ht="15">
      <c r="N144" s="59" t="s">
        <v>143</v>
      </c>
      <c r="O144" s="62" t="s">
        <v>144</v>
      </c>
      <c r="P144" s="62"/>
      <c r="Q144" s="62"/>
    </row>
    <row r="145" spans="14:17" ht="15">
      <c r="N145" s="59" t="s">
        <v>339</v>
      </c>
      <c r="O145" s="62" t="s">
        <v>303</v>
      </c>
      <c r="P145" s="62"/>
      <c r="Q145" s="62"/>
    </row>
    <row r="146" spans="14:17" ht="15">
      <c r="N146" s="59" t="s">
        <v>131</v>
      </c>
      <c r="O146" s="62" t="s">
        <v>132</v>
      </c>
      <c r="P146" s="62"/>
      <c r="Q146" s="62"/>
    </row>
    <row r="147" spans="14:17" ht="15">
      <c r="N147" s="59" t="s">
        <v>196</v>
      </c>
      <c r="O147" s="62" t="s">
        <v>197</v>
      </c>
      <c r="P147" s="62"/>
      <c r="Q147" s="62"/>
    </row>
    <row r="148" spans="14:17" ht="15">
      <c r="N148" s="59" t="s">
        <v>226</v>
      </c>
      <c r="O148" s="62" t="s">
        <v>227</v>
      </c>
      <c r="P148" s="62"/>
      <c r="Q148" s="62"/>
    </row>
    <row r="149" spans="14:17" ht="15">
      <c r="N149" s="59" t="s">
        <v>340</v>
      </c>
      <c r="O149" s="62" t="s">
        <v>304</v>
      </c>
      <c r="P149" s="62"/>
      <c r="Q149" s="62"/>
    </row>
    <row r="150" spans="14:17" ht="15">
      <c r="N150" s="59" t="s">
        <v>165</v>
      </c>
      <c r="O150" s="62" t="s">
        <v>166</v>
      </c>
      <c r="P150" s="62"/>
      <c r="Q150" s="62"/>
    </row>
    <row r="151" spans="14:17" ht="15">
      <c r="N151" s="59" t="s">
        <v>341</v>
      </c>
      <c r="O151" s="62" t="s">
        <v>305</v>
      </c>
      <c r="P151" s="62"/>
      <c r="Q151" s="62"/>
    </row>
    <row r="152" spans="14:17" ht="15">
      <c r="N152" s="59" t="s">
        <v>109</v>
      </c>
      <c r="O152" s="62" t="s">
        <v>110</v>
      </c>
      <c r="P152" s="62"/>
      <c r="Q152" s="62"/>
    </row>
    <row r="153" spans="14:17" ht="15">
      <c r="N153" s="59" t="s">
        <v>365</v>
      </c>
      <c r="O153" s="62">
        <v>670</v>
      </c>
      <c r="P153" s="62"/>
      <c r="Q153" s="62"/>
    </row>
    <row r="154" spans="14:17" ht="15">
      <c r="N154" s="59" t="s">
        <v>243</v>
      </c>
      <c r="O154" s="62" t="s">
        <v>244</v>
      </c>
      <c r="P154" s="62"/>
      <c r="Q154" s="62"/>
    </row>
    <row r="155" spans="14:17" ht="15">
      <c r="N155" s="59" t="s">
        <v>133</v>
      </c>
      <c r="O155" s="62" t="s">
        <v>134</v>
      </c>
      <c r="P155" s="62"/>
      <c r="Q155" s="62"/>
    </row>
    <row r="156" spans="14:17" ht="15">
      <c r="N156" s="59" t="s">
        <v>224</v>
      </c>
      <c r="O156" s="62" t="s">
        <v>225</v>
      </c>
      <c r="P156" s="62"/>
      <c r="Q156" s="62"/>
    </row>
    <row r="157" spans="14:17" ht="15">
      <c r="N157" s="59" t="s">
        <v>250</v>
      </c>
      <c r="O157" s="62" t="s">
        <v>251</v>
      </c>
      <c r="P157" s="62"/>
      <c r="Q157" s="62"/>
    </row>
    <row r="158" spans="14:17" ht="15">
      <c r="N158" s="59" t="s">
        <v>237</v>
      </c>
      <c r="O158" s="62" t="s">
        <v>238</v>
      </c>
      <c r="P158" s="62"/>
      <c r="Q158" s="62"/>
    </row>
    <row r="159" spans="14:17" ht="15">
      <c r="N159" s="59" t="s">
        <v>366</v>
      </c>
      <c r="O159" s="62">
        <v>678</v>
      </c>
      <c r="P159" s="62"/>
      <c r="Q159" s="62"/>
    </row>
    <row r="160" spans="14:17" ht="15">
      <c r="N160" s="59" t="s">
        <v>111</v>
      </c>
      <c r="O160" s="62" t="s">
        <v>112</v>
      </c>
      <c r="P160" s="62"/>
      <c r="Q160" s="62"/>
    </row>
    <row r="161" spans="14:17" ht="15">
      <c r="N161" s="59" t="s">
        <v>135</v>
      </c>
      <c r="O161" s="62" t="s">
        <v>136</v>
      </c>
      <c r="P161" s="62"/>
      <c r="Q161" s="62"/>
    </row>
    <row r="162" spans="14:17" ht="15">
      <c r="N162" s="59" t="s">
        <v>368</v>
      </c>
      <c r="O162" s="62">
        <v>673</v>
      </c>
      <c r="P162" s="62"/>
      <c r="Q162" s="62"/>
    </row>
    <row r="163" spans="14:17" ht="15">
      <c r="N163" s="59" t="s">
        <v>188</v>
      </c>
      <c r="O163" s="62" t="s">
        <v>189</v>
      </c>
      <c r="P163" s="62"/>
      <c r="Q163" s="62"/>
    </row>
    <row r="164" spans="14:17" ht="15">
      <c r="N164" s="59" t="s">
        <v>177</v>
      </c>
      <c r="O164" s="62" t="s">
        <v>178</v>
      </c>
      <c r="P164" s="62"/>
      <c r="Q164" s="62"/>
    </row>
    <row r="165" spans="14:17" ht="15">
      <c r="N165" s="59" t="s">
        <v>113</v>
      </c>
      <c r="O165" s="62" t="s">
        <v>114</v>
      </c>
      <c r="P165" s="62"/>
      <c r="Q165" s="62"/>
    </row>
    <row r="166" spans="14:17" ht="15">
      <c r="N166" s="59" t="s">
        <v>115</v>
      </c>
      <c r="O166" s="62" t="s">
        <v>116</v>
      </c>
      <c r="P166" s="62"/>
      <c r="Q166" s="66"/>
    </row>
    <row r="167" spans="14:17" ht="15">
      <c r="N167" s="59" t="s">
        <v>202</v>
      </c>
      <c r="O167" s="62" t="s">
        <v>203</v>
      </c>
      <c r="P167" s="62"/>
      <c r="Q167" s="62"/>
    </row>
    <row r="168" spans="14:17" ht="15">
      <c r="N168" s="59" t="s">
        <v>342</v>
      </c>
      <c r="O168" s="62" t="s">
        <v>306</v>
      </c>
      <c r="P168" s="62"/>
      <c r="Q168" s="62"/>
    </row>
    <row r="169" spans="14:17" ht="15">
      <c r="N169" s="59" t="s">
        <v>256</v>
      </c>
      <c r="O169" s="62" t="s">
        <v>257</v>
      </c>
      <c r="P169" s="62"/>
      <c r="Q169" s="66"/>
    </row>
    <row r="170" spans="14:17" ht="15">
      <c r="N170" s="59" t="s">
        <v>721</v>
      </c>
      <c r="O170" s="62">
        <v>896</v>
      </c>
      <c r="P170" s="62"/>
      <c r="Q170" s="62"/>
    </row>
    <row r="171" spans="14:17" ht="15">
      <c r="N171" s="59" t="s">
        <v>345</v>
      </c>
      <c r="O171" s="66" t="s">
        <v>307</v>
      </c>
      <c r="P171" s="66"/>
      <c r="Q171" s="62"/>
    </row>
    <row r="172" spans="14:17" ht="15">
      <c r="N172" s="59" t="s">
        <v>117</v>
      </c>
      <c r="O172" s="62" t="s">
        <v>118</v>
      </c>
      <c r="P172" s="62"/>
      <c r="Q172" s="62"/>
    </row>
    <row r="173" spans="14:17" ht="15">
      <c r="N173" s="59" t="s">
        <v>137</v>
      </c>
      <c r="O173" s="62" t="s">
        <v>138</v>
      </c>
      <c r="P173" s="62"/>
      <c r="Q173" s="62"/>
    </row>
    <row r="174" spans="14:17" ht="15">
      <c r="N174" s="59" t="s">
        <v>346</v>
      </c>
      <c r="O174" s="66" t="s">
        <v>308</v>
      </c>
      <c r="P174" s="66"/>
      <c r="Q174" s="62"/>
    </row>
    <row r="175" spans="14:17" ht="15">
      <c r="N175" s="59" t="s">
        <v>262</v>
      </c>
      <c r="O175" s="62" t="s">
        <v>263</v>
      </c>
      <c r="P175" s="62"/>
      <c r="Q175" s="62"/>
    </row>
    <row r="176" spans="14:17" ht="15">
      <c r="N176" s="59" t="s">
        <v>147</v>
      </c>
      <c r="O176" s="62" t="s">
        <v>148</v>
      </c>
      <c r="P176" s="62"/>
      <c r="Q176" s="62"/>
    </row>
    <row r="177" spans="14:16" ht="15">
      <c r="N177" s="59" t="s">
        <v>264</v>
      </c>
      <c r="O177" s="62" t="s">
        <v>265</v>
      </c>
      <c r="P177" s="62"/>
    </row>
    <row r="178" spans="14:16" ht="15">
      <c r="N178" s="59" t="s">
        <v>343</v>
      </c>
      <c r="O178" s="62" t="s">
        <v>179</v>
      </c>
      <c r="P178" s="62"/>
    </row>
    <row r="179" spans="14:16" ht="15">
      <c r="N179" s="59" t="s">
        <v>344</v>
      </c>
      <c r="O179" s="62" t="s">
        <v>309</v>
      </c>
      <c r="P179" s="62"/>
    </row>
    <row r="180" spans="14:16" ht="15">
      <c r="N180" s="59" t="s">
        <v>367</v>
      </c>
      <c r="O180" s="62">
        <v>665</v>
      </c>
      <c r="P180" s="62"/>
    </row>
    <row r="181" spans="14:16" ht="15">
      <c r="N181" s="59" t="s">
        <v>216</v>
      </c>
      <c r="O181" s="62" t="s">
        <v>217</v>
      </c>
      <c r="P181" s="62"/>
    </row>
  </sheetData>
  <sheetProtection password="D3BD" sheet="1" selectLockedCells="1"/>
  <mergeCells count="2">
    <mergeCell ref="N3:O3"/>
    <mergeCell ref="E3:L3"/>
  </mergeCells>
  <hyperlinks>
    <hyperlink ref="V9" r:id="rId1" display="census@catholiceducation.org.uk"/>
  </hyperlinks>
  <printOptions horizontalCentered="1"/>
  <pageMargins left="0.3937007874015748" right="0.3937007874015748" top="0.3937007874015748" bottom="0.8267716535433072" header="0.5118110236220472" footer="0.31496062992125984"/>
  <pageSetup fitToWidth="2" fitToHeight="1" horizontalDpi="600" verticalDpi="600" orientation="portrait" paperSize="9" r:id="rId2"/>
  <headerFooter alignWithMargins="0">
    <oddFooter>&amp;L&amp;11&amp;Z&amp;F
&amp;R&amp;11© Copyright CESEW February 2009.  All rights reserved.</oddFooter>
  </headerFooter>
  <colBreaks count="1" manualBreakCount="1">
    <brk id="4" min="2" max="6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Unknown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Census form for non-SIMS schools</dc:title>
  <dc:subject/>
  <dc:creator>Unknown</dc:creator>
  <cp:keywords/>
  <dc:description/>
  <cp:lastModifiedBy>Robert Rushworth</cp:lastModifiedBy>
  <cp:lastPrinted>2017-01-11T15:02:18Z</cp:lastPrinted>
  <dcterms:created xsi:type="dcterms:W3CDTF">2008-01-02T14:58:14Z</dcterms:created>
  <dcterms:modified xsi:type="dcterms:W3CDTF">2024-01-03T12:48:49Z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avedWithPassword">
    <vt:bool>false</vt:bool>
  </property>
</Properties>
</file>